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040" tabRatio="778" activeTab="0"/>
  </bookViews>
  <sheets>
    <sheet name="Прогноз на 2014 " sheetId="1" r:id="rId1"/>
    <sheet name="Приложение 2" sheetId="2" r:id="rId2"/>
    <sheet name="Прил 3 (расчет ИФО) (2)" sheetId="3" r:id="rId3"/>
    <sheet name="Прил 4_(показатели предприятий)" sheetId="4" r:id="rId4"/>
    <sheet name="Прогноз по поселениям (Прил 5)" sheetId="5" r:id="rId5"/>
    <sheet name="Прил 6 Инвестпроекты" sheetId="6" r:id="rId6"/>
  </sheets>
  <definedNames>
    <definedName name="_xlnm.Print_Titles" localSheetId="2">'Прил 3 (расчет ИФО) (2)'!$5:$7</definedName>
    <definedName name="_xlnm.Print_Titles" localSheetId="5">'Прил 6 Инвестпроекты'!$5:$6</definedName>
    <definedName name="_xlnm.Print_Titles" localSheetId="1">'Приложение 2'!$A:$A,'Приложение 2'!$4:$7</definedName>
    <definedName name="_xlnm.Print_Titles" localSheetId="0">'Прогноз на 2014 '!$7:$9</definedName>
    <definedName name="_xlnm.Print_Titles" localSheetId="4">'Прогноз по поселениям (Прил 5)'!$5:$6</definedName>
    <definedName name="_xlnm.Print_Area" localSheetId="2">'Прил 3 (расчет ИФО) (2)'!$A$1:$T$36</definedName>
    <definedName name="_xlnm.Print_Area" localSheetId="3">'Прил 4_(показатели предприятий)'!$A$1:$J$50</definedName>
    <definedName name="_xlnm.Print_Area" localSheetId="5">'Прил 6 Инвестпроекты'!$A$1:$P$26</definedName>
    <definedName name="_xlnm.Print_Area" localSheetId="1">'Приложение 2'!$A$1:$AK$64</definedName>
    <definedName name="_xlnm.Print_Area" localSheetId="0">'Прогноз на 2014 '!$A$1:$J$64</definedName>
    <definedName name="_xlnm.Print_Area" localSheetId="4">'Прогноз по поселениям (Прил 5)'!$A$1:$AA$35</definedName>
  </definedNames>
  <calcPr fullCalcOnLoad="1"/>
</workbook>
</file>

<file path=xl/sharedStrings.xml><?xml version="1.0" encoding="utf-8"?>
<sst xmlns="http://schemas.openxmlformats.org/spreadsheetml/2006/main" count="579" uniqueCount="350">
  <si>
    <t>в федеральный бюджет</t>
  </si>
  <si>
    <t>в областной бюджет</t>
  </si>
  <si>
    <t>Среднесписочная 
численность работающих (чел.)</t>
  </si>
  <si>
    <t>Выручка от реализации
товаров  (работ, услуг), млн. руб.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</si>
  <si>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</si>
  <si>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 xml:space="preserve">2 вариант </t>
  </si>
  <si>
    <t>Производство и распределение электроэнергии, газа и воды - всего (E)</t>
  </si>
  <si>
    <t>Строительство - всего</t>
  </si>
  <si>
    <t>Транспорт и связь - всего</t>
  </si>
  <si>
    <t>Сельское хозяйство - всего</t>
  </si>
  <si>
    <t>Торговля - всего</t>
  </si>
  <si>
    <t xml:space="preserve">Прочие - всего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</si>
  <si>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</si>
  <si>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</si>
  <si>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</si>
  <si>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</si>
  <si>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</si>
  <si>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</si>
  <si>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</si>
  <si>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</si>
  <si>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 xml:space="preserve">Сельское хозяйство </t>
  </si>
  <si>
    <t>Торговля</t>
  </si>
  <si>
    <t>Малый бизнес</t>
  </si>
  <si>
    <t>ед.</t>
  </si>
  <si>
    <t>в том числе:</t>
  </si>
  <si>
    <t>Фонд оплаты труда</t>
  </si>
  <si>
    <t>(органы местного самоуправления при необходимости дополняют номенклатуру продукции)</t>
  </si>
  <si>
    <t>Средняя цена за единицу продукции, тыс. рублей</t>
  </si>
  <si>
    <t>А</t>
  </si>
  <si>
    <t>ПРОМЫШЛЕННОЕ ПРОИЗВОДСТВО:</t>
  </si>
  <si>
    <t xml:space="preserve"> Добыча полезных ископаемых (Раздел С)</t>
  </si>
  <si>
    <t>Каменный уголь</t>
  </si>
  <si>
    <t>тыс. т</t>
  </si>
  <si>
    <t>Концентрат каменного угля</t>
  </si>
  <si>
    <t>Бурый уголь</t>
  </si>
  <si>
    <t>Нефть добытая</t>
  </si>
  <si>
    <t>Газ газовых и газоконденсатных месторождений (природный)</t>
  </si>
  <si>
    <t>млн. м3</t>
  </si>
  <si>
    <t>Газовый конденсат</t>
  </si>
  <si>
    <t>Углеводородные сжиженные газы</t>
  </si>
  <si>
    <t>Руда железная товарная</t>
  </si>
  <si>
    <t>Добыча золота - всего</t>
  </si>
  <si>
    <t>кг</t>
  </si>
  <si>
    <t>Материалы строительные нерудные</t>
  </si>
  <si>
    <t>тыс. м3</t>
  </si>
  <si>
    <t>Соль поваренная (добыча)</t>
  </si>
  <si>
    <t>т</t>
  </si>
  <si>
    <t>тыс.шт</t>
  </si>
  <si>
    <t>Сельское хозяйство</t>
  </si>
  <si>
    <t>зерно</t>
  </si>
  <si>
    <t>картофель</t>
  </si>
  <si>
    <t>овощи</t>
  </si>
  <si>
    <t>мясо</t>
  </si>
  <si>
    <t>молоко</t>
  </si>
  <si>
    <t>яйца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</si>
  <si>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</si>
  <si>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</si>
  <si>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</si>
  <si>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Прочие</t>
  </si>
  <si>
    <t>Культура и искусство</t>
  </si>
  <si>
    <t>х</t>
  </si>
  <si>
    <t>Наименование элементарного вида деятельности,
 товара-представителя</t>
  </si>
  <si>
    <t>*) сопоставимая цена 1994 г. (рублей за единицу продукции)</t>
  </si>
  <si>
    <t xml:space="preserve">*** Индекс промышленного производства исчисляется по видам экономической деятельности "Добыча  полезных ископаемых", "Обрабатывающие  производства",  "Производство и  распределение  электроэнергии,  газа  и  воды"  в  сопоставимых ценах. 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</si>
  <si>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удаляются. </t>
  </si>
  <si>
    <t xml:space="preserve">1 вариант </t>
  </si>
  <si>
    <t>Лесное хозяйство и предоставление услуг в этой области - всего</t>
  </si>
  <si>
    <t>Фонд оплаты труда, млн. руб</t>
  </si>
  <si>
    <t xml:space="preserve">Объем отгруженных товаров, 
выполненных работ и услуг, млн. руб. </t>
  </si>
  <si>
    <t>* Раздел  "Лесное хозяйство и предоставление услуг в этой области" включает лесозаготовки и лесоводство.</t>
  </si>
  <si>
    <t>в т.ч.по предприятиям:</t>
  </si>
  <si>
    <t>Добыча полезных 
ископаемых - всего (С)</t>
  </si>
  <si>
    <t>Приложение 1</t>
  </si>
  <si>
    <t>Приложение 2 к прогнозу</t>
  </si>
  <si>
    <t>Приложение 3 к прогнозу</t>
  </si>
  <si>
    <t>Прогноз на:</t>
  </si>
  <si>
    <t xml:space="preserve">Добыча топливно-энергетических полезных ископаемых (Подраздел СА)
</t>
  </si>
  <si>
    <t xml:space="preserve"> Добыча полезных ископаемых,кроме топливно-энергетических (Подраздел СВ)</t>
  </si>
  <si>
    <t>Промышленное производство (C+D+E):</t>
  </si>
  <si>
    <t>Промышленное производство:</t>
  </si>
  <si>
    <t xml:space="preserve"> в том числе по видам экономической деятельности:</t>
  </si>
  <si>
    <t xml:space="preserve">Расчет индексов производства продукции
по элементарному виду деятельности,  исходя из динамики по товарам-представителям
</t>
  </si>
  <si>
    <t>**) индекс производства продукции расчитывается по разделам видов экономической деятельности и в целом по промышленности, с/х</t>
  </si>
  <si>
    <t>Прибыль (убыток) до налогообложения, 
млн. руб.</t>
  </si>
  <si>
    <t>Произведено продукции в натуральном выражении</t>
  </si>
  <si>
    <t>Гипсовый камень</t>
  </si>
  <si>
    <t>Объем отгруженных товаров собственного производства, выполненных работ и услуг собственными силами (С+D+E):</t>
  </si>
  <si>
    <t>2013 год</t>
  </si>
  <si>
    <t>Среднемесячная заработная плата, руб</t>
  </si>
  <si>
    <t>2012г.</t>
  </si>
  <si>
    <t>№ п/п</t>
  </si>
  <si>
    <t>Число действующих малых предприятий - всего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</si>
  <si>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</si>
  <si>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</si>
  <si>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Среднесписочная численность работников (без внешних совместителей) по полному кругу организаций,</t>
  </si>
  <si>
    <t>Среднемесячная начисленная заработная плата (без выплат социального характера) по полному кругу организаций,</t>
  </si>
  <si>
    <t>в т.ч. по видам экономической деятельности в разрезе предприятий:</t>
  </si>
  <si>
    <t>Малый бизнес-всего (с учетом микропредприятий)</t>
  </si>
  <si>
    <t>Наименование проекта</t>
  </si>
  <si>
    <t>Инвестор</t>
  </si>
  <si>
    <t>Объем инвестиций, млн.руб.</t>
  </si>
  <si>
    <t xml:space="preserve">в т.ч. по каждому проекту в разрезе видов экономической деятельности </t>
  </si>
  <si>
    <t>Выручка от реализации продукции, работ, услуг, млн.руб.</t>
  </si>
  <si>
    <t>Приложение 4.</t>
  </si>
  <si>
    <t xml:space="preserve">Показатели социально-экономического развития базовых предприятий </t>
  </si>
  <si>
    <t xml:space="preserve">(предоставляется отдельно по каждому предприятию) </t>
  </si>
  <si>
    <t>________________________________________________________________________________________</t>
  </si>
  <si>
    <t>(наименование предприятия)</t>
  </si>
  <si>
    <t xml:space="preserve">Показатели </t>
  </si>
  <si>
    <t>Ед. измер.</t>
  </si>
  <si>
    <t>факт 2008</t>
  </si>
  <si>
    <t>прогноз на:</t>
  </si>
  <si>
    <t xml:space="preserve">Среднегод. стоим. ОФ по остат. стоимости </t>
  </si>
  <si>
    <t>тыс. руб.</t>
  </si>
  <si>
    <t xml:space="preserve">Амортизация </t>
  </si>
  <si>
    <t>Инвестиции в основной капитал</t>
  </si>
  <si>
    <t>Объем отгруженных товаров, выполненных работ и услуг</t>
  </si>
  <si>
    <t>Выручка от реализации товаров (работ, услуг)</t>
  </si>
  <si>
    <t>Удельный вес экспорта в объеме реализации</t>
  </si>
  <si>
    <t>Прибыль (убыток) до налогообложения</t>
  </si>
  <si>
    <t>Объем затрат на производство и реализацию продукции (работ, услуг)</t>
  </si>
  <si>
    <t>Затраты на рубль реализованной  продукции</t>
  </si>
  <si>
    <t>Удельный вес в затратах на производство и реализацию продукции (услуг) на:</t>
  </si>
  <si>
    <t xml:space="preserve">  - электрическую энергию</t>
  </si>
  <si>
    <t xml:space="preserve">  - тепловую энергию</t>
  </si>
  <si>
    <t xml:space="preserve">  - топливо</t>
  </si>
  <si>
    <t xml:space="preserve">  - ж/д перевозки</t>
  </si>
  <si>
    <t>Налоги и платежи в бюджеты всех уровней</t>
  </si>
  <si>
    <t xml:space="preserve">  - начисленные</t>
  </si>
  <si>
    <t xml:space="preserve">  - уплаченные</t>
  </si>
  <si>
    <t xml:space="preserve"> в том числе в консолидированный бюджет области:</t>
  </si>
  <si>
    <t>Задолженность по платежам в бюджеты всех уровней (на конец года) - всего,</t>
  </si>
  <si>
    <t>в том числе</t>
  </si>
  <si>
    <t>в консолидированный местный бюджет</t>
  </si>
  <si>
    <t>Среднесписочная численность работающих</t>
  </si>
  <si>
    <t>чел.</t>
  </si>
  <si>
    <t>Задолженность по заработной плате на конец года</t>
  </si>
  <si>
    <t>Справочно:</t>
  </si>
  <si>
    <t>Выпуск основных видов продукции:</t>
  </si>
  <si>
    <t>в натур. выраж.</t>
  </si>
  <si>
    <t>Подпись руководителя предприятия</t>
  </si>
  <si>
    <r>
      <t xml:space="preserve">Загруженность мощностей                                                                      </t>
    </r>
    <r>
      <rPr>
        <sz val="12"/>
        <rFont val="Times New Roman"/>
        <family val="1"/>
      </rPr>
      <t>(средняя или по основной номенклатуре)</t>
    </r>
  </si>
  <si>
    <r>
      <t xml:space="preserve">Износ машин и оборудования                                                                   </t>
    </r>
    <r>
      <rPr>
        <sz val="12"/>
        <rFont val="Times New Roman"/>
        <family val="1"/>
      </rPr>
      <t>(активной части ОФ)</t>
    </r>
  </si>
  <si>
    <t>факт 2009</t>
  </si>
  <si>
    <t>Количество создаваемых новых рабочих мест</t>
  </si>
  <si>
    <t xml:space="preserve">Выпуск продукции в натуральном выражении
 (в соотв. ед.) 
</t>
  </si>
  <si>
    <t>Количество ежегодно создаваемых новых рабочих мест, ед.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</si>
  <si>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</si>
  <si>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 xml:space="preserve">Период реализации проекта </t>
  </si>
  <si>
    <t>Экономи-
ческий эффект (прибыль), млн. руб.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</si>
  <si>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</si>
  <si>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</si>
  <si>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2014 год</t>
  </si>
  <si>
    <t>2014 г.</t>
  </si>
  <si>
    <t>Прогноз на 2012-2014 гг.</t>
  </si>
  <si>
    <t>20 =
итог гр.14/
итог гр.13
* 100</t>
  </si>
  <si>
    <t>18 =
итог гр.12/
итог гр.11
* 100</t>
  </si>
  <si>
    <t>19 =
итог гр.13/
итог гр.12
* 100</t>
  </si>
  <si>
    <t>21 =
итог гр.15/
итог гр.14
* 100</t>
  </si>
  <si>
    <t>22 =
итог гр.16/
итог гр.15
* 100</t>
  </si>
  <si>
    <t>факт 2010</t>
  </si>
  <si>
    <t>оценка 2011</t>
  </si>
  <si>
    <t>Приложение 6 к прогнозу</t>
  </si>
  <si>
    <t>ИТОГО:</t>
  </si>
  <si>
    <t>ВСЕГО:</t>
  </si>
  <si>
    <t>Филиал "Разрез Тулунуголь" ООО "КВСУ"</t>
  </si>
  <si>
    <t>МУП "Агропромэнерго"</t>
  </si>
  <si>
    <t>Тулунский филиал ОАО "ДСИО"</t>
  </si>
  <si>
    <t>ЗАО "Монолит"</t>
  </si>
  <si>
    <t>ООО "Парижское"</t>
  </si>
  <si>
    <t>Тулунское райпо</t>
  </si>
  <si>
    <t>0,0 (0,0)</t>
  </si>
  <si>
    <t>Добыча полезных ископаемых - всего</t>
  </si>
  <si>
    <t>Сельское хозяйство- всего</t>
  </si>
  <si>
    <t>Лесное хозяйство - всего</t>
  </si>
  <si>
    <t>Прочие - всего</t>
  </si>
  <si>
    <t>ООО "Урожай"</t>
  </si>
  <si>
    <t>ООО "Кедр"</t>
  </si>
  <si>
    <t>Будаговское сельпо</t>
  </si>
  <si>
    <t>ООО "ЖКХ с. Алгатуй"</t>
  </si>
  <si>
    <t>Производство и распределение электроэнергии, газа и воды - всего</t>
  </si>
  <si>
    <t>Азейское сельское поселение</t>
  </si>
  <si>
    <t>Алгатуйское сельское поселение</t>
  </si>
  <si>
    <t>Аршанское сельское поселение</t>
  </si>
  <si>
    <t>Афанасьевское сельское поселение</t>
  </si>
  <si>
    <t>Будаговское сельское поселение</t>
  </si>
  <si>
    <t>Бурхунское сельское поселение</t>
  </si>
  <si>
    <t>Гадалейское сельское поселение</t>
  </si>
  <si>
    <t>Гуранское сельское поселение</t>
  </si>
  <si>
    <t>Евдокимовское сельское поселение</t>
  </si>
  <si>
    <t>Едогонское сельское поселение</t>
  </si>
  <si>
    <t>Икейское сельское поселение</t>
  </si>
  <si>
    <t>ООО ГГК "Билибино"</t>
  </si>
  <si>
    <t>ООО "Теплосервис"</t>
  </si>
  <si>
    <t>Валовый выпуск продукции в сельхозорганизациях</t>
  </si>
  <si>
    <t>1.</t>
  </si>
  <si>
    <t>Развитие молочного скотоводства</t>
  </si>
  <si>
    <t>валовой привес КРС, т.ж.в.</t>
  </si>
  <si>
    <t>валовой привес мяса свиней, т.ж.в.</t>
  </si>
  <si>
    <t>валовой надой молока, тн.</t>
  </si>
  <si>
    <t>производство зерна, тн.</t>
  </si>
  <si>
    <t>закуп мяса, тн.</t>
  </si>
  <si>
    <t>мясо и субпродукты, тн.</t>
  </si>
  <si>
    <t>Афанасьевское сельское поселение, д. Афанасьева</t>
  </si>
  <si>
    <t>Факт 
2011 г.</t>
  </si>
  <si>
    <t>Факт 
2012 г.</t>
  </si>
  <si>
    <t>Оценка 
2013 г.</t>
  </si>
  <si>
    <t>2015 г.</t>
  </si>
  <si>
    <t>2016 г.</t>
  </si>
  <si>
    <t>ООО Колосок</t>
  </si>
  <si>
    <t>ООО "Парижская Коммуна"</t>
  </si>
  <si>
    <t>ООО Шерагульское</t>
  </si>
  <si>
    <t>ООО Шубинское</t>
  </si>
  <si>
    <t>МЛПБ</t>
  </si>
  <si>
    <t>МУСХП "Центральное"</t>
  </si>
  <si>
    <t>2011г.</t>
  </si>
  <si>
    <t>2013г.</t>
  </si>
  <si>
    <t>2014г.</t>
  </si>
  <si>
    <t>2015г.</t>
  </si>
  <si>
    <t>2016г.</t>
  </si>
  <si>
    <t>Отдельные показатели прогноза
 развития муниципальных образований поселенческого уровня на 2014-2016 годы*</t>
  </si>
  <si>
    <t>Наименование поселения</t>
  </si>
  <si>
    <t>Выручка от реализации товаров (работ, услуг), млн. руб.</t>
  </si>
  <si>
    <t>Фонд оплаты труда, млн. руб.</t>
  </si>
  <si>
    <t>Среднесписочная численность работающих, чел.</t>
  </si>
  <si>
    <t>Число безработных граждан, чел.</t>
  </si>
  <si>
    <t>Количество субъектов малого и среднего предпринимательства (ед.):</t>
  </si>
  <si>
    <t>Индивидуальные предприниматели</t>
  </si>
  <si>
    <t>Малые предприятия</t>
  </si>
  <si>
    <t>Микропредприятия</t>
  </si>
  <si>
    <t>Оценка 2013 г.</t>
  </si>
  <si>
    <t>ИТОГО по району*</t>
  </si>
  <si>
    <t>* В целом по муниципальному району заполняется сумма показателей по городским и сельским поселениям. Значение каждого показателя в целом по району должны соответствовать значению показателя указанному в сводной форме "Прогноза".</t>
  </si>
  <si>
    <t>Владимирское сельское поселение</t>
  </si>
  <si>
    <t>Ишедейское сельское поселение</t>
  </si>
  <si>
    <t xml:space="preserve">Кирейское сельское поселение </t>
  </si>
  <si>
    <t xml:space="preserve">Котикское сельское поселение </t>
  </si>
  <si>
    <t xml:space="preserve">Мугунское сельское поселение </t>
  </si>
  <si>
    <t xml:space="preserve">Нижнебурбукское сельское поселение </t>
  </si>
  <si>
    <t xml:space="preserve">Октябрьское сельское поселение </t>
  </si>
  <si>
    <t xml:space="preserve">Перфиловское сельское поселение </t>
  </si>
  <si>
    <t xml:space="preserve">Писаревское сельское поселение </t>
  </si>
  <si>
    <t xml:space="preserve">Сибирякское сельское поселение </t>
  </si>
  <si>
    <t xml:space="preserve">Умыганское сельское поселение </t>
  </si>
  <si>
    <t xml:space="preserve">Усть-Кульское сельское поселение </t>
  </si>
  <si>
    <t xml:space="preserve">Шерагульское сельское поселение </t>
  </si>
  <si>
    <r>
      <t xml:space="preserve">Перечень инвестиционных проектов, реализация которых предполагается в 2013-2016 гг. 
МО "Тулунский район"
</t>
    </r>
    <r>
      <rPr>
        <sz val="14"/>
        <rFont val="Times New Roman"/>
        <family val="1"/>
      </rPr>
      <t>(наименование муниципального района, городского округа)</t>
    </r>
  </si>
  <si>
    <t>Всего за 2013-2016гг., в т.ч. по годам</t>
  </si>
  <si>
    <t xml:space="preserve">Развитие табунного мясного коневодства </t>
  </si>
  <si>
    <t>ИП Глава КФХ "Гордеев А.В."</t>
  </si>
  <si>
    <t>Всегопо МО "Тулунский район"</t>
  </si>
  <si>
    <t>1,4 (0,0)</t>
  </si>
  <si>
    <t>0,02 (0,0)</t>
  </si>
  <si>
    <t>0,8 (0,0)</t>
  </si>
  <si>
    <t>0,9 (0,0)</t>
  </si>
  <si>
    <t>1,0 (0,0)</t>
  </si>
  <si>
    <t>11,2 (0,0)</t>
  </si>
  <si>
    <t>26,5(0,)</t>
  </si>
  <si>
    <t>8,5(0,0)</t>
  </si>
  <si>
    <t>Тулунская дистанция пути (ПЧ-3)</t>
  </si>
  <si>
    <t>15,2(0,0)</t>
  </si>
  <si>
    <t>13,8(0,0)</t>
  </si>
  <si>
    <t>14,0(0,0)</t>
  </si>
  <si>
    <t>16,0(0,0)</t>
  </si>
  <si>
    <t>17,0(0,0)</t>
  </si>
  <si>
    <t>19,0(0,0)</t>
  </si>
  <si>
    <t>1,1(0,0)</t>
  </si>
  <si>
    <t>1,4(0,0)</t>
  </si>
  <si>
    <t>2,0(0,0)</t>
  </si>
  <si>
    <t>1,0(0,0)</t>
  </si>
  <si>
    <t>1,5(0,0)</t>
  </si>
  <si>
    <t>0,0(0,0)</t>
  </si>
  <si>
    <t>1,7(0,0)</t>
  </si>
  <si>
    <t>1,8(0,0)</t>
  </si>
  <si>
    <t>0,0 (2)</t>
  </si>
  <si>
    <t>3,7 (0,0)</t>
  </si>
  <si>
    <t>4,5 (0,0)</t>
  </si>
  <si>
    <t>6,0 (0,0)</t>
  </si>
  <si>
    <t>6,5 (0,0)</t>
  </si>
  <si>
    <t>7,0 (0,0)</t>
  </si>
  <si>
    <t>7,158(0,0)</t>
  </si>
  <si>
    <t>15,52(0,0)</t>
  </si>
  <si>
    <t>14,86(0,0)</t>
  </si>
  <si>
    <t>1,3(0,0)</t>
  </si>
  <si>
    <t>0,37(0,0)</t>
  </si>
  <si>
    <t>0,34(0,0)</t>
  </si>
  <si>
    <t>0,47(0,0)</t>
  </si>
  <si>
    <t>0,002(8,2)</t>
  </si>
  <si>
    <t>8,9(11,6)</t>
  </si>
  <si>
    <t>9,8(124)</t>
  </si>
  <si>
    <t>8,5(13,2)</t>
  </si>
  <si>
    <t>9,1(14)</t>
  </si>
  <si>
    <t>1267,9(0,00</t>
  </si>
  <si>
    <t>1405,5(0,0)</t>
  </si>
  <si>
    <t>970,4(0,0)</t>
  </si>
  <si>
    <t>432,0(0,0)</t>
  </si>
  <si>
    <t>706,0(0,0)</t>
  </si>
  <si>
    <t>763,1(0,0)</t>
  </si>
  <si>
    <t>1269,3(0,0)</t>
  </si>
  <si>
    <t>1405,52(0,0)</t>
  </si>
  <si>
    <t>432,8(0,0)</t>
  </si>
  <si>
    <t>706,9(0,0)</t>
  </si>
  <si>
    <t>764,1(0,0)</t>
  </si>
  <si>
    <t>1305,3(10,2)</t>
  </si>
  <si>
    <t>2,006(10,7)</t>
  </si>
  <si>
    <t>21,6 (10,7)</t>
  </si>
  <si>
    <t>1470,52(10,7)</t>
  </si>
  <si>
    <t>971,2(0,0)</t>
  </si>
  <si>
    <t>8,46 (10,2)</t>
  </si>
  <si>
    <t>14,2(0,0)</t>
  </si>
  <si>
    <t>27,94 (11,6)</t>
  </si>
  <si>
    <t>31,07 (124)</t>
  </si>
  <si>
    <t>16,2(0,0)</t>
  </si>
  <si>
    <t>31,67 (13,2)</t>
  </si>
  <si>
    <t>16,8(0,0)</t>
  </si>
  <si>
    <t>33,37 (14)</t>
  </si>
  <si>
    <t>828,77(14)</t>
  </si>
  <si>
    <t>1025,34(11,6)</t>
  </si>
  <si>
    <t>491,07(124)</t>
  </si>
  <si>
    <t>767,27(13,2)</t>
  </si>
  <si>
    <t>Доходный потенциал территориии</t>
  </si>
  <si>
    <t>Доходный потенциал (объем налогов, формируемых на территории) - всего:</t>
  </si>
  <si>
    <t>1. Налог на доходы физических лиц</t>
  </si>
  <si>
    <t>2. Налоги на имущество:</t>
  </si>
  <si>
    <t>Земельный налог</t>
  </si>
  <si>
    <t xml:space="preserve"> Единый налог, взимаемый в связи с применением упрощенной системы налогообложения</t>
  </si>
  <si>
    <t xml:space="preserve">Выручка от реализации продукции, работ, услуг (в действующих ценах) по полному кругу организаций </t>
  </si>
  <si>
    <t xml:space="preserve"> чел.</t>
  </si>
  <si>
    <t>Работники муниц образования</t>
  </si>
  <si>
    <t>Муниципальное образование</t>
  </si>
  <si>
    <t>Дошкольное образование</t>
  </si>
  <si>
    <t>. чел.</t>
  </si>
  <si>
    <t>Прогноз</t>
  </si>
  <si>
    <t>Госпошлина и платные услуги</t>
  </si>
  <si>
    <t>Доходы от уплаты акцизов на топливо</t>
  </si>
  <si>
    <t>Прочие доходы от компенсации затрат государства</t>
  </si>
  <si>
    <t>Аренда земли</t>
  </si>
  <si>
    <t>Продажа земли</t>
  </si>
  <si>
    <t>Штрафы</t>
  </si>
  <si>
    <t xml:space="preserve">  </t>
  </si>
  <si>
    <t xml:space="preserve"> </t>
  </si>
  <si>
    <t>Прогноз социально-экономического развития</t>
  </si>
  <si>
    <t xml:space="preserve"> Глава Перфиловского сельского поселения                           С.Н. Риттер</t>
  </si>
  <si>
    <t>Перфиловского сельского поселения  на 2023 год и на плановый период 2024 -2026годы.</t>
  </si>
  <si>
    <t xml:space="preserve">Факт  2022г </t>
  </si>
  <si>
    <t>Факт 1 полугодия 
2023года</t>
  </si>
  <si>
    <t>Оценка 
2023 года</t>
  </si>
  <si>
    <t>2024 год (консервативный)</t>
  </si>
  <si>
    <t>2025(базовый)</t>
  </si>
  <si>
    <t>34897,5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</si>
</sst>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;[Red]0"/>
    <numFmt numFmtId="178" formatCode="#,##0;[Red]#,##0"/>
    <numFmt numFmtId="179" formatCode="#,##0.0"/>
    <numFmt numFmtId="180" formatCode="0.000"/>
    <numFmt numFmtId="181" formatCode="0.0000"/>
    <numFmt numFmtId="182" formatCode="#,##0.0;[Red]#,##0.0"/>
    <numFmt numFmtId="183" formatCode="#,##0.00;[Red]#,##0.00"/>
    <numFmt numFmtId="184" formatCode="#,##0.000"/>
    <numFmt numFmtId="185" formatCode="#,##0.0000"/>
    <numFmt numFmtId="186" formatCode="0.00000"/>
    <numFmt numFmtId="187" formatCode="0.000000"/>
    <numFmt numFmtId="188" formatCode="0.00000000"/>
    <numFmt numFmtId="189" formatCode="0.0000000"/>
    <numFmt numFmtId="190" formatCode="000000"/>
  </numFmts>
  <fonts count="74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Arial Cyr"/>
      <family val="0"/>
    </font>
    <font>
      <b/>
      <sz val="20"/>
      <color indexed="10"/>
      <name val="Times New Roman"/>
      <family val="1"/>
    </font>
    <font>
      <b/>
      <i/>
      <sz val="10"/>
      <color indexed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sz val="14"/>
      <color indexed="10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dashed">
        <color indexed="23"/>
      </top>
      <bottom style="dashed">
        <color indexed="23"/>
      </bottom>
    </border>
    <border>
      <left style="thin">
        <color indexed="23"/>
      </left>
      <right style="thin">
        <color indexed="23"/>
      </right>
      <top style="thin"/>
      <bottom style="medium"/>
    </border>
    <border>
      <left style="thin">
        <color indexed="23"/>
      </left>
      <right style="thin"/>
      <top style="thin"/>
      <bottom style="medium"/>
    </border>
    <border>
      <left style="thin"/>
      <right style="thin">
        <color indexed="23"/>
      </right>
      <top style="medium"/>
      <bottom style="dashed">
        <color indexed="55"/>
      </bottom>
    </border>
    <border>
      <left style="thin">
        <color indexed="23"/>
      </left>
      <right style="thin">
        <color indexed="23"/>
      </right>
      <top style="medium"/>
      <bottom style="dashed">
        <color indexed="55"/>
      </bottom>
    </border>
    <border>
      <left style="thin">
        <color indexed="23"/>
      </left>
      <right style="thin"/>
      <top style="medium"/>
      <bottom style="dashed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dashed">
        <color indexed="55"/>
      </bottom>
    </border>
    <border>
      <left style="thin"/>
      <right style="thin">
        <color indexed="23"/>
      </right>
      <top style="dashed">
        <color indexed="55"/>
      </top>
      <bottom style="dashed">
        <color indexed="55"/>
      </bottom>
    </border>
    <border>
      <left style="thin">
        <color indexed="23"/>
      </left>
      <right style="thin">
        <color indexed="23"/>
      </right>
      <top style="dashed">
        <color indexed="55"/>
      </top>
      <bottom style="dashed">
        <color indexed="55"/>
      </bottom>
    </border>
    <border>
      <left style="thin">
        <color indexed="23"/>
      </left>
      <right style="thin"/>
      <top style="dashed">
        <color indexed="55"/>
      </top>
      <bottom style="dashed">
        <color indexed="55"/>
      </bottom>
    </border>
    <border>
      <left style="thin"/>
      <right style="thin">
        <color indexed="23"/>
      </right>
      <top style="dashed">
        <color indexed="55"/>
      </top>
      <bottom style="medium"/>
    </border>
    <border>
      <left style="thin">
        <color indexed="23"/>
      </left>
      <right style="thin">
        <color indexed="23"/>
      </right>
      <top style="dashed">
        <color indexed="55"/>
      </top>
      <bottom style="medium"/>
    </border>
    <border>
      <left style="thin">
        <color indexed="23"/>
      </left>
      <right style="thin"/>
      <top style="dashed">
        <color indexed="55"/>
      </top>
      <bottom style="medium"/>
    </border>
    <border>
      <left style="thin"/>
      <right style="thin">
        <color indexed="23"/>
      </right>
      <top style="dashed">
        <color indexed="55"/>
      </top>
      <bottom style="thin"/>
    </border>
    <border>
      <left style="thin">
        <color indexed="23"/>
      </left>
      <right style="thin">
        <color indexed="23"/>
      </right>
      <top style="dashed">
        <color indexed="55"/>
      </top>
      <bottom style="thin"/>
    </border>
    <border>
      <left style="thin">
        <color indexed="23"/>
      </left>
      <right style="thin"/>
      <top style="dashed">
        <color indexed="55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ashed">
        <color indexed="23"/>
      </top>
      <bottom>
        <color indexed="63"/>
      </bottom>
    </border>
    <border>
      <left style="thin"/>
      <right style="thin"/>
      <top>
        <color indexed="63"/>
      </top>
      <bottom style="dashed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>
        <color indexed="2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dashed">
        <color indexed="23"/>
      </top>
      <bottom style="hair"/>
    </border>
    <border>
      <left style="thin"/>
      <right style="thin"/>
      <top style="hair"/>
      <bottom style="dashed">
        <color indexed="2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ashed">
        <color indexed="2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>
        <color indexed="23"/>
      </bottom>
    </border>
    <border>
      <left style="thin"/>
      <right style="thin"/>
      <top style="dashed">
        <color indexed="2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2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23"/>
      </left>
      <right style="thin">
        <color indexed="23"/>
      </right>
      <top style="medium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>
        <color indexed="23"/>
      </right>
      <top style="medium"/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8" fillId="33" borderId="0" xfId="0" applyFont="1" applyFill="1" applyAlignment="1">
      <alignment horizontal="left" wrapText="1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17" xfId="0" applyFont="1" applyFill="1" applyBorder="1" applyAlignment="1">
      <alignment horizontal="left" vertical="center" wrapText="1"/>
    </xf>
    <xf numFmtId="0" fontId="13" fillId="33" borderId="17" xfId="0" applyFont="1" applyFill="1" applyBorder="1" applyAlignment="1">
      <alignment horizontal="left" vertical="center" wrapText="1"/>
    </xf>
    <xf numFmtId="0" fontId="11" fillId="33" borderId="20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11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/>
    </xf>
    <xf numFmtId="0" fontId="12" fillId="33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23" xfId="0" applyFont="1" applyFill="1" applyBorder="1" applyAlignment="1">
      <alignment horizontal="left" vertical="center" wrapText="1"/>
    </xf>
    <xf numFmtId="0" fontId="8" fillId="33" borderId="24" xfId="0" applyFont="1" applyFill="1" applyBorder="1" applyAlignment="1">
      <alignment horizontal="left" vertical="center" wrapText="1"/>
    </xf>
    <xf numFmtId="0" fontId="8" fillId="33" borderId="24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6" xfId="0" applyFon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/>
    </xf>
    <xf numFmtId="0" fontId="9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172" fontId="11" fillId="0" borderId="2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172" fontId="4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8" fillId="0" borderId="2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11" fillId="0" borderId="2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9" fillId="0" borderId="0" xfId="0" applyFont="1" applyAlignment="1">
      <alignment horizontal="right" vertical="center" wrapText="1"/>
    </xf>
    <xf numFmtId="0" fontId="17" fillId="0" borderId="0" xfId="0" applyFont="1" applyAlignment="1">
      <alignment/>
    </xf>
    <xf numFmtId="0" fontId="4" fillId="0" borderId="0" xfId="0" applyFont="1" applyAlignment="1">
      <alignment wrapText="1"/>
    </xf>
    <xf numFmtId="0" fontId="22" fillId="0" borderId="0" xfId="0" applyFont="1" applyAlignment="1">
      <alignment/>
    </xf>
    <xf numFmtId="0" fontId="23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0" fontId="0" fillId="0" borderId="0" xfId="0" applyFont="1" applyFill="1" applyAlignment="1">
      <alignment/>
    </xf>
    <xf numFmtId="172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vertical="center" wrapText="1"/>
    </xf>
    <xf numFmtId="0" fontId="4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11" fillId="0" borderId="0" xfId="0" applyFont="1" applyFill="1" applyAlignment="1">
      <alignment horizontal="right" vertical="center" wrapText="1"/>
    </xf>
    <xf numFmtId="0" fontId="8" fillId="0" borderId="31" xfId="0" applyFont="1" applyFill="1" applyBorder="1" applyAlignment="1">
      <alignment vertical="center"/>
    </xf>
    <xf numFmtId="0" fontId="11" fillId="0" borderId="27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horizontal="center" vertical="center"/>
    </xf>
    <xf numFmtId="172" fontId="8" fillId="0" borderId="27" xfId="0" applyNumberFormat="1" applyFont="1" applyFill="1" applyBorder="1" applyAlignment="1">
      <alignment horizontal="center" vertical="center"/>
    </xf>
    <xf numFmtId="172" fontId="8" fillId="0" borderId="27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 wrapText="1"/>
    </xf>
    <xf numFmtId="172" fontId="12" fillId="0" borderId="27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172" fontId="8" fillId="0" borderId="31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vertical="center" wrapText="1"/>
    </xf>
    <xf numFmtId="172" fontId="8" fillId="0" borderId="30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vertical="center" wrapText="1"/>
    </xf>
    <xf numFmtId="172" fontId="8" fillId="0" borderId="33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vertical="center" wrapText="1"/>
    </xf>
    <xf numFmtId="172" fontId="11" fillId="0" borderId="3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8" fillId="34" borderId="0" xfId="0" applyFont="1" applyFill="1" applyAlignment="1">
      <alignment/>
    </xf>
    <xf numFmtId="1" fontId="12" fillId="0" borderId="27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/>
    </xf>
    <xf numFmtId="172" fontId="11" fillId="0" borderId="27" xfId="0" applyNumberFormat="1" applyFont="1" applyFill="1" applyBorder="1" applyAlignment="1">
      <alignment horizontal="center" vertical="center"/>
    </xf>
    <xf numFmtId="1" fontId="11" fillId="0" borderId="2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3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1" fillId="0" borderId="27" xfId="0" applyFont="1" applyFill="1" applyBorder="1" applyAlignment="1">
      <alignment horizontal="left" vertical="center" wrapText="1"/>
    </xf>
    <xf numFmtId="172" fontId="11" fillId="0" borderId="36" xfId="0" applyNumberFormat="1" applyFont="1" applyFill="1" applyBorder="1" applyAlignment="1">
      <alignment horizontal="center" vertical="center" wrapText="1"/>
    </xf>
    <xf numFmtId="1" fontId="11" fillId="0" borderId="36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29" fillId="34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1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27" xfId="0" applyFont="1" applyFill="1" applyBorder="1" applyAlignment="1">
      <alignment vertical="top" wrapText="1"/>
    </xf>
    <xf numFmtId="0" fontId="11" fillId="0" borderId="27" xfId="0" applyFont="1" applyFill="1" applyBorder="1" applyAlignment="1">
      <alignment horizontal="center"/>
    </xf>
    <xf numFmtId="0" fontId="8" fillId="0" borderId="27" xfId="0" applyFont="1" applyFill="1" applyBorder="1" applyAlignment="1">
      <alignment wrapText="1"/>
    </xf>
    <xf numFmtId="0" fontId="8" fillId="0" borderId="27" xfId="0" applyFont="1" applyFill="1" applyBorder="1" applyAlignment="1">
      <alignment horizontal="center"/>
    </xf>
    <xf numFmtId="1" fontId="8" fillId="0" borderId="27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wrapText="1"/>
    </xf>
    <xf numFmtId="172" fontId="8" fillId="0" borderId="27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" fontId="8" fillId="0" borderId="27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/>
    </xf>
    <xf numFmtId="0" fontId="31" fillId="0" borderId="0" xfId="0" applyFont="1" applyAlignment="1">
      <alignment horizontal="left"/>
    </xf>
    <xf numFmtId="172" fontId="3" fillId="0" borderId="27" xfId="0" applyNumberFormat="1" applyFont="1" applyBorder="1" applyAlignment="1">
      <alignment horizontal="center" vertical="center" wrapText="1"/>
    </xf>
    <xf numFmtId="172" fontId="4" fillId="0" borderId="27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1" fontId="8" fillId="0" borderId="27" xfId="0" applyNumberFormat="1" applyFont="1" applyFill="1" applyBorder="1" applyAlignment="1">
      <alignment horizontal="center" vertical="center"/>
    </xf>
    <xf numFmtId="1" fontId="8" fillId="0" borderId="31" xfId="0" applyNumberFormat="1" applyFont="1" applyFill="1" applyBorder="1" applyAlignment="1">
      <alignment horizontal="center" vertical="center"/>
    </xf>
    <xf numFmtId="1" fontId="8" fillId="0" borderId="30" xfId="0" applyNumberFormat="1" applyFont="1" applyFill="1" applyBorder="1" applyAlignment="1">
      <alignment horizontal="center" vertical="center"/>
    </xf>
    <xf numFmtId="1" fontId="8" fillId="0" borderId="3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5" fillId="0" borderId="27" xfId="0" applyFont="1" applyFill="1" applyBorder="1" applyAlignment="1">
      <alignment/>
    </xf>
    <xf numFmtId="172" fontId="25" fillId="0" borderId="27" xfId="0" applyNumberFormat="1" applyFont="1" applyFill="1" applyBorder="1" applyAlignment="1">
      <alignment/>
    </xf>
    <xf numFmtId="1" fontId="25" fillId="0" borderId="27" xfId="0" applyNumberFormat="1" applyFont="1" applyFill="1" applyBorder="1" applyAlignment="1">
      <alignment/>
    </xf>
    <xf numFmtId="1" fontId="5" fillId="0" borderId="29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18" fillId="0" borderId="38" xfId="0" applyFont="1" applyBorder="1" applyAlignment="1">
      <alignment/>
    </xf>
    <xf numFmtId="0" fontId="18" fillId="0" borderId="37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32" fillId="0" borderId="0" xfId="0" applyFont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18" fillId="0" borderId="0" xfId="0" applyFont="1" applyFill="1" applyAlignment="1">
      <alignment horizontal="center"/>
    </xf>
    <xf numFmtId="0" fontId="5" fillId="35" borderId="27" xfId="0" applyFont="1" applyFill="1" applyBorder="1" applyAlignment="1">
      <alignment horizontal="left" vertical="center" wrapText="1"/>
    </xf>
    <xf numFmtId="0" fontId="5" fillId="35" borderId="27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right" vertical="center" wrapText="1"/>
    </xf>
    <xf numFmtId="0" fontId="4" fillId="35" borderId="29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/>
    </xf>
    <xf numFmtId="172" fontId="4" fillId="35" borderId="10" xfId="0" applyNumberFormat="1" applyFont="1" applyFill="1" applyBorder="1" applyAlignment="1">
      <alignment horizontal="center" vertical="center" wrapText="1"/>
    </xf>
    <xf numFmtId="0" fontId="27" fillId="35" borderId="29" xfId="0" applyFont="1" applyFill="1" applyBorder="1" applyAlignment="1">
      <alignment horizontal="left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/>
    </xf>
    <xf numFmtId="172" fontId="6" fillId="35" borderId="10" xfId="0" applyNumberFormat="1" applyFont="1" applyFill="1" applyBorder="1" applyAlignment="1">
      <alignment horizontal="center" vertical="center"/>
    </xf>
    <xf numFmtId="0" fontId="27" fillId="35" borderId="10" xfId="0" applyFont="1" applyFill="1" applyBorder="1" applyAlignment="1">
      <alignment horizontal="left" vertical="center" wrapText="1"/>
    </xf>
    <xf numFmtId="0" fontId="28" fillId="35" borderId="10" xfId="0" applyFont="1" applyFill="1" applyBorder="1" applyAlignment="1">
      <alignment horizontal="center" vertical="center"/>
    </xf>
    <xf numFmtId="172" fontId="4" fillId="35" borderId="35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/>
    </xf>
    <xf numFmtId="1" fontId="6" fillId="35" borderId="10" xfId="0" applyNumberFormat="1" applyFont="1" applyFill="1" applyBorder="1" applyAlignment="1">
      <alignment horizontal="center" vertical="center"/>
    </xf>
    <xf numFmtId="1" fontId="6" fillId="35" borderId="10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39" xfId="0" applyFont="1" applyBorder="1" applyAlignment="1">
      <alignment/>
    </xf>
    <xf numFmtId="172" fontId="4" fillId="0" borderId="40" xfId="0" applyNumberFormat="1" applyFont="1" applyBorder="1" applyAlignment="1">
      <alignment horizontal="center" vertical="center" wrapText="1"/>
    </xf>
    <xf numFmtId="172" fontId="5" fillId="35" borderId="41" xfId="0" applyNumberFormat="1" applyFont="1" applyFill="1" applyBorder="1" applyAlignment="1">
      <alignment horizontal="center" vertical="center"/>
    </xf>
    <xf numFmtId="2" fontId="4" fillId="35" borderId="42" xfId="0" applyNumberFormat="1" applyFont="1" applyFill="1" applyBorder="1" applyAlignment="1">
      <alignment horizontal="left" vertical="center" wrapText="1"/>
    </xf>
    <xf numFmtId="1" fontId="6" fillId="35" borderId="43" xfId="0" applyNumberFormat="1" applyFont="1" applyFill="1" applyBorder="1" applyAlignment="1">
      <alignment horizontal="center" vertical="center"/>
    </xf>
    <xf numFmtId="1" fontId="6" fillId="35" borderId="44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/>
    </xf>
    <xf numFmtId="172" fontId="6" fillId="0" borderId="28" xfId="0" applyNumberFormat="1" applyFont="1" applyFill="1" applyBorder="1" applyAlignment="1">
      <alignment horizontal="center" vertical="center"/>
    </xf>
    <xf numFmtId="0" fontId="4" fillId="35" borderId="28" xfId="0" applyFont="1" applyFill="1" applyBorder="1" applyAlignment="1">
      <alignment horizontal="left" vertical="center"/>
    </xf>
    <xf numFmtId="0" fontId="4" fillId="35" borderId="28" xfId="0" applyFont="1" applyFill="1" applyBorder="1" applyAlignment="1">
      <alignment horizontal="center" vertical="center"/>
    </xf>
    <xf numFmtId="172" fontId="4" fillId="35" borderId="28" xfId="0" applyNumberFormat="1" applyFont="1" applyFill="1" applyBorder="1" applyAlignment="1">
      <alignment horizontal="center" vertical="center"/>
    </xf>
    <xf numFmtId="172" fontId="4" fillId="35" borderId="28" xfId="0" applyNumberFormat="1" applyFont="1" applyFill="1" applyBorder="1" applyAlignment="1">
      <alignment horizontal="center" vertical="center" wrapText="1"/>
    </xf>
    <xf numFmtId="172" fontId="4" fillId="35" borderId="45" xfId="0" applyNumberFormat="1" applyFont="1" applyFill="1" applyBorder="1" applyAlignment="1">
      <alignment horizontal="center" vertical="center" wrapText="1"/>
    </xf>
    <xf numFmtId="2" fontId="4" fillId="35" borderId="44" xfId="0" applyNumberFormat="1" applyFont="1" applyFill="1" applyBorder="1" applyAlignment="1">
      <alignment horizontal="left" vertical="center" wrapText="1"/>
    </xf>
    <xf numFmtId="172" fontId="6" fillId="35" borderId="10" xfId="0" applyNumberFormat="1" applyFont="1" applyFill="1" applyBorder="1" applyAlignment="1">
      <alignment horizontal="center" vertical="center" wrapText="1"/>
    </xf>
    <xf numFmtId="172" fontId="6" fillId="35" borderId="4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80" fontId="4" fillId="35" borderId="10" xfId="0" applyNumberFormat="1" applyFont="1" applyFill="1" applyBorder="1" applyAlignment="1">
      <alignment horizontal="center" vertical="center" wrapText="1"/>
    </xf>
    <xf numFmtId="180" fontId="4" fillId="0" borderId="35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172" fontId="6" fillId="0" borderId="35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172" fontId="6" fillId="0" borderId="29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172" fontId="6" fillId="0" borderId="43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42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/>
    </xf>
    <xf numFmtId="172" fontId="6" fillId="0" borderId="44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 wrapText="1"/>
    </xf>
    <xf numFmtId="0" fontId="18" fillId="0" borderId="27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72" fontId="5" fillId="0" borderId="27" xfId="0" applyNumberFormat="1" applyFont="1" applyBorder="1" applyAlignment="1">
      <alignment horizontal="center" vertical="center"/>
    </xf>
    <xf numFmtId="172" fontId="5" fillId="35" borderId="10" xfId="0" applyNumberFormat="1" applyFont="1" applyFill="1" applyBorder="1" applyAlignment="1">
      <alignment horizontal="center" vertical="center"/>
    </xf>
    <xf numFmtId="172" fontId="3" fillId="35" borderId="10" xfId="0" applyNumberFormat="1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/>
    </xf>
    <xf numFmtId="1" fontId="5" fillId="35" borderId="10" xfId="0" applyNumberFormat="1" applyFont="1" applyFill="1" applyBorder="1" applyAlignment="1">
      <alignment horizontal="center" vertical="center" wrapText="1"/>
    </xf>
    <xf numFmtId="172" fontId="5" fillId="0" borderId="28" xfId="0" applyNumberFormat="1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71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71" fillId="0" borderId="53" xfId="0" applyFont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justify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36" xfId="0" applyBorder="1" applyAlignment="1">
      <alignment/>
    </xf>
    <xf numFmtId="0" fontId="0" fillId="0" borderId="55" xfId="0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50" xfId="0" applyBorder="1" applyAlignment="1">
      <alignment/>
    </xf>
    <xf numFmtId="180" fontId="4" fillId="0" borderId="56" xfId="0" applyNumberFormat="1" applyFont="1" applyBorder="1" applyAlignment="1">
      <alignment horizontal="center" vertical="center" wrapText="1"/>
    </xf>
    <xf numFmtId="0" fontId="9" fillId="0" borderId="57" xfId="0" applyFont="1" applyBorder="1" applyAlignment="1">
      <alignment/>
    </xf>
    <xf numFmtId="0" fontId="71" fillId="0" borderId="58" xfId="0" applyFont="1" applyBorder="1" applyAlignment="1">
      <alignment horizontal="center"/>
    </xf>
    <xf numFmtId="0" fontId="9" fillId="0" borderId="59" xfId="0" applyFont="1" applyBorder="1" applyAlignment="1">
      <alignment/>
    </xf>
    <xf numFmtId="0" fontId="3" fillId="35" borderId="55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1" fontId="71" fillId="0" borderId="53" xfId="0" applyNumberFormat="1" applyFont="1" applyFill="1" applyBorder="1" applyAlignment="1">
      <alignment horizontal="center"/>
    </xf>
    <xf numFmtId="0" fontId="71" fillId="0" borderId="53" xfId="0" applyFont="1" applyBorder="1" applyAlignment="1">
      <alignment horizontal="center"/>
    </xf>
    <xf numFmtId="0" fontId="72" fillId="0" borderId="53" xfId="0" applyFont="1" applyFill="1" applyBorder="1" applyAlignment="1">
      <alignment horizontal="center"/>
    </xf>
    <xf numFmtId="49" fontId="72" fillId="0" borderId="53" xfId="0" applyNumberFormat="1" applyFont="1" applyFill="1" applyBorder="1" applyAlignment="1">
      <alignment horizontal="center" vertical="center"/>
    </xf>
    <xf numFmtId="0" fontId="72" fillId="0" borderId="53" xfId="0" applyFont="1" applyBorder="1" applyAlignment="1">
      <alignment horizontal="center"/>
    </xf>
    <xf numFmtId="172" fontId="72" fillId="0" borderId="53" xfId="0" applyNumberFormat="1" applyFont="1" applyBorder="1" applyAlignment="1">
      <alignment horizontal="center"/>
    </xf>
    <xf numFmtId="172" fontId="72" fillId="0" borderId="54" xfId="0" applyNumberFormat="1" applyFont="1" applyBorder="1" applyAlignment="1">
      <alignment horizontal="center"/>
    </xf>
    <xf numFmtId="49" fontId="72" fillId="0" borderId="53" xfId="0" applyNumberFormat="1" applyFont="1" applyBorder="1" applyAlignment="1">
      <alignment horizontal="center"/>
    </xf>
    <xf numFmtId="49" fontId="72" fillId="0" borderId="54" xfId="0" applyNumberFormat="1" applyFont="1" applyBorder="1" applyAlignment="1">
      <alignment horizontal="center"/>
    </xf>
    <xf numFmtId="0" fontId="72" fillId="0" borderId="54" xfId="0" applyFont="1" applyBorder="1" applyAlignment="1">
      <alignment horizontal="center"/>
    </xf>
    <xf numFmtId="172" fontId="72" fillId="0" borderId="53" xfId="0" applyNumberFormat="1" applyFont="1" applyBorder="1" applyAlignment="1">
      <alignment horizontal="center" vertical="center"/>
    </xf>
    <xf numFmtId="172" fontId="72" fillId="0" borderId="54" xfId="0" applyNumberFormat="1" applyFont="1" applyBorder="1" applyAlignment="1">
      <alignment horizontal="center" vertical="center"/>
    </xf>
    <xf numFmtId="0" fontId="72" fillId="0" borderId="55" xfId="0" applyNumberFormat="1" applyFont="1" applyBorder="1" applyAlignment="1">
      <alignment horizontal="center"/>
    </xf>
    <xf numFmtId="0" fontId="72" fillId="0" borderId="60" xfId="0" applyFont="1" applyBorder="1" applyAlignment="1">
      <alignment horizontal="center"/>
    </xf>
    <xf numFmtId="0" fontId="0" fillId="0" borderId="61" xfId="0" applyBorder="1" applyAlignment="1">
      <alignment/>
    </xf>
    <xf numFmtId="180" fontId="71" fillId="0" borderId="53" xfId="0" applyNumberFormat="1" applyFont="1" applyBorder="1" applyAlignment="1">
      <alignment horizontal="center"/>
    </xf>
    <xf numFmtId="180" fontId="0" fillId="0" borderId="54" xfId="0" applyNumberFormat="1" applyBorder="1" applyAlignment="1">
      <alignment/>
    </xf>
    <xf numFmtId="0" fontId="71" fillId="0" borderId="53" xfId="0" applyNumberFormat="1" applyFont="1" applyBorder="1" applyAlignment="1">
      <alignment horizontal="center"/>
    </xf>
    <xf numFmtId="0" fontId="0" fillId="0" borderId="54" xfId="0" applyNumberFormat="1" applyBorder="1" applyAlignment="1">
      <alignment/>
    </xf>
    <xf numFmtId="172" fontId="71" fillId="0" borderId="53" xfId="0" applyNumberFormat="1" applyFont="1" applyBorder="1" applyAlignment="1">
      <alignment horizontal="center"/>
    </xf>
    <xf numFmtId="172" fontId="6" fillId="35" borderId="60" xfId="0" applyNumberFormat="1" applyFont="1" applyFill="1" applyBorder="1" applyAlignment="1">
      <alignment horizontal="center" vertical="center"/>
    </xf>
    <xf numFmtId="0" fontId="33" fillId="35" borderId="53" xfId="0" applyFont="1" applyFill="1" applyBorder="1" applyAlignment="1">
      <alignment horizontal="center"/>
    </xf>
    <xf numFmtId="2" fontId="72" fillId="35" borderId="53" xfId="0" applyNumberFormat="1" applyFont="1" applyFill="1" applyBorder="1" applyAlignment="1">
      <alignment horizontal="center"/>
    </xf>
    <xf numFmtId="2" fontId="0" fillId="0" borderId="54" xfId="0" applyNumberFormat="1" applyBorder="1" applyAlignment="1">
      <alignment/>
    </xf>
    <xf numFmtId="2" fontId="72" fillId="35" borderId="53" xfId="0" applyNumberFormat="1" applyFont="1" applyFill="1" applyBorder="1" applyAlignment="1">
      <alignment horizontal="center" vertical="center"/>
    </xf>
    <xf numFmtId="172" fontId="71" fillId="35" borderId="62" xfId="0" applyNumberFormat="1" applyFont="1" applyFill="1" applyBorder="1" applyAlignment="1">
      <alignment horizontal="center"/>
    </xf>
    <xf numFmtId="0" fontId="0" fillId="0" borderId="63" xfId="0" applyBorder="1" applyAlignment="1">
      <alignment/>
    </xf>
    <xf numFmtId="0" fontId="18" fillId="35" borderId="60" xfId="0" applyFont="1" applyFill="1" applyBorder="1" applyAlignment="1">
      <alignment horizontal="center"/>
    </xf>
    <xf numFmtId="172" fontId="72" fillId="35" borderId="53" xfId="0" applyNumberFormat="1" applyFont="1" applyFill="1" applyBorder="1" applyAlignment="1">
      <alignment horizontal="center" vertical="center"/>
    </xf>
    <xf numFmtId="0" fontId="72" fillId="35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71" fillId="0" borderId="53" xfId="0" applyFont="1" applyFill="1" applyBorder="1" applyAlignment="1">
      <alignment horizontal="center"/>
    </xf>
    <xf numFmtId="0" fontId="73" fillId="0" borderId="62" xfId="0" applyFont="1" applyFill="1" applyBorder="1" applyAlignment="1">
      <alignment horizontal="center" vertical="center"/>
    </xf>
    <xf numFmtId="0" fontId="71" fillId="0" borderId="60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 vertical="center" wrapText="1"/>
    </xf>
    <xf numFmtId="0" fontId="25" fillId="0" borderId="0" xfId="0" applyFont="1" applyFill="1" applyAlignment="1">
      <alignment/>
    </xf>
    <xf numFmtId="0" fontId="8" fillId="0" borderId="5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left"/>
    </xf>
    <xf numFmtId="0" fontId="8" fillId="0" borderId="27" xfId="0" applyFont="1" applyFill="1" applyBorder="1" applyAlignment="1">
      <alignment/>
    </xf>
    <xf numFmtId="0" fontId="11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0" fontId="11" fillId="0" borderId="27" xfId="0" applyFont="1" applyFill="1" applyBorder="1" applyAlignment="1">
      <alignment horizontal="center" wrapText="1"/>
    </xf>
    <xf numFmtId="0" fontId="11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vertical="center"/>
    </xf>
    <xf numFmtId="0" fontId="11" fillId="33" borderId="64" xfId="0" applyFont="1" applyFill="1" applyBorder="1" applyAlignment="1">
      <alignment horizontal="center" vertical="center" wrapText="1"/>
    </xf>
    <xf numFmtId="0" fontId="11" fillId="33" borderId="65" xfId="0" applyFont="1" applyFill="1" applyBorder="1" applyAlignment="1">
      <alignment horizontal="center" vertical="center" wrapText="1"/>
    </xf>
    <xf numFmtId="0" fontId="11" fillId="33" borderId="66" xfId="0" applyFont="1" applyFill="1" applyBorder="1" applyAlignment="1">
      <alignment horizontal="center" vertical="center" wrapText="1"/>
    </xf>
    <xf numFmtId="0" fontId="11" fillId="33" borderId="67" xfId="0" applyFont="1" applyFill="1" applyBorder="1" applyAlignment="1">
      <alignment horizontal="center" vertical="center" wrapText="1"/>
    </xf>
    <xf numFmtId="0" fontId="11" fillId="33" borderId="68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11" fillId="33" borderId="69" xfId="0" applyFont="1" applyFill="1" applyBorder="1" applyAlignment="1">
      <alignment horizontal="center" vertical="center" wrapText="1"/>
    </xf>
    <xf numFmtId="0" fontId="11" fillId="33" borderId="48" xfId="0" applyFont="1" applyFill="1" applyBorder="1" applyAlignment="1">
      <alignment horizontal="center" vertical="center" wrapText="1"/>
    </xf>
    <xf numFmtId="0" fontId="11" fillId="33" borderId="70" xfId="0" applyFont="1" applyFill="1" applyBorder="1" applyAlignment="1">
      <alignment horizontal="center" vertical="center" wrapText="1"/>
    </xf>
    <xf numFmtId="0" fontId="11" fillId="33" borderId="71" xfId="0" applyFont="1" applyFill="1" applyBorder="1" applyAlignment="1">
      <alignment horizontal="center" vertical="center" wrapText="1"/>
    </xf>
    <xf numFmtId="0" fontId="11" fillId="33" borderId="72" xfId="0" applyFont="1" applyFill="1" applyBorder="1" applyAlignment="1">
      <alignment horizontal="center" vertical="center" wrapText="1"/>
    </xf>
    <xf numFmtId="0" fontId="11" fillId="33" borderId="73" xfId="0" applyFont="1" applyFill="1" applyBorder="1" applyAlignment="1">
      <alignment horizontal="center" vertical="center" wrapText="1"/>
    </xf>
    <xf numFmtId="0" fontId="11" fillId="33" borderId="74" xfId="0" applyFont="1" applyFill="1" applyBorder="1" applyAlignment="1">
      <alignment horizontal="center" vertical="center" wrapText="1"/>
    </xf>
    <xf numFmtId="0" fontId="11" fillId="33" borderId="75" xfId="0" applyFont="1" applyFill="1" applyBorder="1" applyAlignment="1">
      <alignment horizontal="center" vertical="center" wrapText="1"/>
    </xf>
    <xf numFmtId="0" fontId="11" fillId="33" borderId="76" xfId="0" applyFont="1" applyFill="1" applyBorder="1" applyAlignment="1">
      <alignment horizontal="center" vertical="center" wrapText="1"/>
    </xf>
    <xf numFmtId="0" fontId="11" fillId="33" borderId="36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right"/>
    </xf>
    <xf numFmtId="0" fontId="11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wrapText="1"/>
    </xf>
    <xf numFmtId="0" fontId="9" fillId="33" borderId="77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/>
    </xf>
    <xf numFmtId="0" fontId="20" fillId="0" borderId="2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7" xfId="0" applyFont="1" applyBorder="1" applyAlignment="1">
      <alignment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2" fontId="4" fillId="0" borderId="31" xfId="0" applyNumberFormat="1" applyFont="1" applyBorder="1" applyAlignment="1">
      <alignment horizontal="center" vertical="center" wrapText="1"/>
    </xf>
    <xf numFmtId="1" fontId="4" fillId="0" borderId="31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172" fontId="3" fillId="0" borderId="31" xfId="0" applyNumberFormat="1" applyFont="1" applyBorder="1" applyAlignment="1">
      <alignment horizontal="center" vertical="center" wrapText="1"/>
    </xf>
    <xf numFmtId="2" fontId="5" fillId="0" borderId="27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6"/>
  <sheetViews>
    <sheetView tabSelected="1" view="pageBreakPreview" zoomScale="75" zoomScaleNormal="75" zoomScaleSheetLayoutView="75" zoomScalePageLayoutView="0" workbookViewId="0" topLeftCell="A1">
      <pane ySplit="9" topLeftCell="A40" activePane="bottomLeft" state="frozen"/>
      <selection pane="topLeft" activeCell="A1" sqref="A1"/>
      <selection pane="bottomLeft" activeCell="G49" sqref="G49"/>
    </sheetView>
  </sheetViews>
  <sheetFormatPr defaultColWidth="9.00390625" defaultRowHeight="12.75"/>
  <cols>
    <col min="1" max="1" width="74.75390625" style="55" customWidth="1"/>
    <col min="2" max="2" width="13.625" style="55" customWidth="1"/>
    <col min="3" max="3" width="14.25390625" style="55" customWidth="1"/>
    <col min="4" max="4" width="17.875" style="55" customWidth="1"/>
    <col min="5" max="5" width="16.125" style="76" customWidth="1"/>
    <col min="6" max="6" width="16.375" style="55" customWidth="1"/>
    <col min="7" max="7" width="14.625" style="55" customWidth="1"/>
    <col min="8" max="8" width="12.00390625" style="0" customWidth="1"/>
    <col min="9" max="9" width="2.375" style="0" customWidth="1"/>
  </cols>
  <sheetData>
    <row r="1" spans="1:7" ht="24.75" customHeight="1">
      <c r="A1" s="276"/>
      <c r="B1" s="276"/>
      <c r="C1" s="276"/>
      <c r="D1" s="276"/>
      <c r="E1" s="276"/>
      <c r="F1" s="274" t="s">
        <v>72</v>
      </c>
      <c r="G1" s="274"/>
    </row>
    <row r="2" spans="1:7" ht="20.25" customHeight="1">
      <c r="A2" s="53"/>
      <c r="B2" s="53"/>
      <c r="C2" s="53"/>
      <c r="D2" s="53"/>
      <c r="E2" s="53"/>
      <c r="F2" s="275"/>
      <c r="G2" s="275"/>
    </row>
    <row r="3" spans="1:7" ht="22.5" customHeight="1">
      <c r="A3" s="81"/>
      <c r="B3" s="82"/>
      <c r="C3" s="81"/>
      <c r="D3" s="81"/>
      <c r="E3" s="53"/>
      <c r="F3" s="76"/>
      <c r="G3" s="76"/>
    </row>
    <row r="4" spans="1:7" ht="24" customHeight="1">
      <c r="A4" s="263" t="s">
        <v>341</v>
      </c>
      <c r="B4" s="263"/>
      <c r="C4" s="263"/>
      <c r="D4" s="263"/>
      <c r="E4" s="263"/>
      <c r="F4" s="263"/>
      <c r="G4" s="263"/>
    </row>
    <row r="5" spans="1:7" ht="20.25" customHeight="1">
      <c r="A5" s="263" t="s">
        <v>343</v>
      </c>
      <c r="B5" s="263"/>
      <c r="C5" s="263"/>
      <c r="D5" s="263"/>
      <c r="E5" s="263"/>
      <c r="F5" s="263"/>
      <c r="G5" s="263"/>
    </row>
    <row r="6" spans="1:7" ht="20.25" customHeight="1">
      <c r="A6" s="79"/>
      <c r="B6" s="79"/>
      <c r="C6" s="79"/>
      <c r="D6" s="79"/>
      <c r="E6" s="79"/>
      <c r="F6" s="76"/>
      <c r="G6" s="76"/>
    </row>
    <row r="7" spans="1:12" ht="33" customHeight="1">
      <c r="A7" s="264" t="s">
        <v>12</v>
      </c>
      <c r="B7" s="280" t="s">
        <v>13</v>
      </c>
      <c r="C7" s="264" t="s">
        <v>344</v>
      </c>
      <c r="D7" s="264" t="s">
        <v>345</v>
      </c>
      <c r="E7" s="264" t="s">
        <v>346</v>
      </c>
      <c r="F7" s="278" t="s">
        <v>332</v>
      </c>
      <c r="G7" s="279"/>
      <c r="H7" s="287"/>
      <c r="I7" s="286"/>
      <c r="L7" s="185"/>
    </row>
    <row r="8" spans="1:9" ht="33" customHeight="1">
      <c r="A8" s="265"/>
      <c r="B8" s="281"/>
      <c r="C8" s="265"/>
      <c r="D8" s="265"/>
      <c r="E8" s="265"/>
      <c r="F8" s="289" t="s">
        <v>347</v>
      </c>
      <c r="G8" s="289" t="s">
        <v>348</v>
      </c>
      <c r="H8" s="257">
        <v>2026</v>
      </c>
      <c r="I8" s="258"/>
    </row>
    <row r="9" spans="1:9" ht="33" customHeight="1">
      <c r="A9" s="266"/>
      <c r="B9" s="282"/>
      <c r="C9" s="266"/>
      <c r="D9" s="266"/>
      <c r="E9" s="266"/>
      <c r="F9" s="290"/>
      <c r="G9" s="290"/>
      <c r="H9" s="259"/>
      <c r="I9" s="260"/>
    </row>
    <row r="10" spans="1:9" ht="18.75">
      <c r="A10" s="291" t="s">
        <v>14</v>
      </c>
      <c r="B10" s="292"/>
      <c r="C10" s="292"/>
      <c r="D10" s="292"/>
      <c r="E10" s="292"/>
      <c r="F10" s="292"/>
      <c r="G10" s="292"/>
      <c r="H10" s="293"/>
      <c r="I10" s="294"/>
    </row>
    <row r="11" spans="1:9" ht="39">
      <c r="A11" s="194" t="s">
        <v>326</v>
      </c>
      <c r="B11" s="195" t="s">
        <v>15</v>
      </c>
      <c r="C11" s="216">
        <v>29</v>
      </c>
      <c r="D11" s="216">
        <v>16.7</v>
      </c>
      <c r="E11" s="216">
        <v>33.4</v>
      </c>
      <c r="F11" s="216">
        <v>33.9</v>
      </c>
      <c r="G11" s="216">
        <v>34.6</v>
      </c>
      <c r="H11" s="321">
        <v>37</v>
      </c>
      <c r="I11" s="315"/>
    </row>
    <row r="12" spans="1:9" ht="18.75">
      <c r="A12" s="196" t="s">
        <v>16</v>
      </c>
      <c r="B12" s="197"/>
      <c r="C12" s="228"/>
      <c r="D12" s="228"/>
      <c r="E12" s="228"/>
      <c r="F12" s="228"/>
      <c r="G12" s="217"/>
      <c r="H12" s="322"/>
      <c r="I12" s="272"/>
    </row>
    <row r="13" spans="1:19" s="59" customFormat="1" ht="19.5">
      <c r="A13" s="198" t="s">
        <v>48</v>
      </c>
      <c r="B13" s="199" t="s">
        <v>15</v>
      </c>
      <c r="C13" s="205">
        <v>6.4</v>
      </c>
      <c r="D13" s="252">
        <v>5.6</v>
      </c>
      <c r="E13" s="205">
        <v>11.2</v>
      </c>
      <c r="F13" s="229">
        <v>11.8</v>
      </c>
      <c r="G13" s="230">
        <v>12.5</v>
      </c>
      <c r="H13" s="323">
        <v>13.1</v>
      </c>
      <c r="I13" s="324"/>
      <c r="S13" s="189"/>
    </row>
    <row r="14" spans="1:10" s="59" customFormat="1" ht="56.25" customHeight="1">
      <c r="A14" s="198" t="s">
        <v>4</v>
      </c>
      <c r="B14" s="199" t="s">
        <v>15</v>
      </c>
      <c r="C14" s="205">
        <v>22.3</v>
      </c>
      <c r="D14" s="252">
        <v>11.1</v>
      </c>
      <c r="E14" s="205">
        <v>23</v>
      </c>
      <c r="F14" s="229">
        <v>24</v>
      </c>
      <c r="G14" s="230">
        <v>24.5</v>
      </c>
      <c r="H14" s="325">
        <v>26</v>
      </c>
      <c r="I14" s="324"/>
      <c r="J14" s="186"/>
    </row>
    <row r="15" spans="1:18" s="59" customFormat="1" ht="18.75">
      <c r="A15" s="223" t="s">
        <v>58</v>
      </c>
      <c r="B15" s="224" t="s">
        <v>15</v>
      </c>
      <c r="C15" s="225"/>
      <c r="D15" s="225"/>
      <c r="E15" s="225"/>
      <c r="F15" s="226"/>
      <c r="G15" s="227"/>
      <c r="H15" s="326"/>
      <c r="I15" s="327"/>
      <c r="J15" s="189"/>
      <c r="R15" s="187"/>
    </row>
    <row r="16" spans="1:10" s="59" customFormat="1" ht="18.75">
      <c r="A16" s="299" t="s">
        <v>19</v>
      </c>
      <c r="B16" s="300"/>
      <c r="C16" s="300"/>
      <c r="D16" s="300"/>
      <c r="E16" s="300"/>
      <c r="F16" s="300"/>
      <c r="G16" s="300"/>
      <c r="H16" s="285"/>
      <c r="I16" s="286"/>
      <c r="J16" s="189"/>
    </row>
    <row r="17" spans="1:23" s="59" customFormat="1" ht="18.75">
      <c r="A17" s="201" t="s">
        <v>79</v>
      </c>
      <c r="B17" s="202"/>
      <c r="C17" s="202"/>
      <c r="D17" s="202"/>
      <c r="E17" s="202"/>
      <c r="F17" s="202"/>
      <c r="G17" s="202"/>
      <c r="H17" s="328"/>
      <c r="I17" s="315"/>
      <c r="J17" s="186"/>
      <c r="T17" s="190"/>
      <c r="W17" s="189"/>
    </row>
    <row r="18" spans="1:9" s="59" customFormat="1" ht="44.25" customHeight="1">
      <c r="A18" s="203" t="s">
        <v>86</v>
      </c>
      <c r="B18" s="204" t="s">
        <v>15</v>
      </c>
      <c r="C18" s="205">
        <v>0</v>
      </c>
      <c r="D18" s="252">
        <v>0</v>
      </c>
      <c r="E18" s="205">
        <v>0</v>
      </c>
      <c r="F18" s="205">
        <v>0</v>
      </c>
      <c r="G18" s="205">
        <v>0</v>
      </c>
      <c r="H18" s="329">
        <v>2</v>
      </c>
      <c r="I18" s="272"/>
    </row>
    <row r="19" spans="1:9" s="59" customFormat="1" ht="18.75">
      <c r="A19" s="206" t="s">
        <v>20</v>
      </c>
      <c r="B19" s="207"/>
      <c r="C19" s="200"/>
      <c r="D19" s="253"/>
      <c r="E19" s="200"/>
      <c r="F19" s="208"/>
      <c r="G19" s="200"/>
      <c r="H19" s="330"/>
      <c r="I19" s="272"/>
    </row>
    <row r="20" spans="1:9" s="59" customFormat="1" ht="19.5">
      <c r="A20" s="209" t="s">
        <v>194</v>
      </c>
      <c r="B20" s="210" t="s">
        <v>15</v>
      </c>
      <c r="C20" s="205">
        <v>8.4</v>
      </c>
      <c r="D20" s="252">
        <v>7.2</v>
      </c>
      <c r="E20" s="205">
        <v>8</v>
      </c>
      <c r="F20" s="205">
        <v>9</v>
      </c>
      <c r="G20" s="205">
        <v>9.5</v>
      </c>
      <c r="H20" s="325">
        <v>10</v>
      </c>
      <c r="I20" s="324"/>
    </row>
    <row r="21" spans="1:9" s="59" customFormat="1" ht="18.75">
      <c r="A21" s="206" t="s">
        <v>22</v>
      </c>
      <c r="B21" s="207"/>
      <c r="C21" s="200"/>
      <c r="D21" s="253"/>
      <c r="E21" s="200"/>
      <c r="F21" s="200"/>
      <c r="G21" s="200"/>
      <c r="H21" s="330"/>
      <c r="I21" s="272"/>
    </row>
    <row r="22" spans="1:29" s="84" customFormat="1" ht="37.5">
      <c r="A22" s="209" t="s">
        <v>91</v>
      </c>
      <c r="B22" s="210" t="s">
        <v>23</v>
      </c>
      <c r="C22" s="211">
        <v>9</v>
      </c>
      <c r="D22" s="254">
        <v>9</v>
      </c>
      <c r="E22" s="211">
        <v>9</v>
      </c>
      <c r="F22" s="211">
        <v>9</v>
      </c>
      <c r="G22" s="218">
        <v>9</v>
      </c>
      <c r="H22" s="330">
        <v>9</v>
      </c>
      <c r="I22" s="272"/>
      <c r="AC22" s="84" t="s">
        <v>339</v>
      </c>
    </row>
    <row r="23" spans="1:9" s="59" customFormat="1" ht="19.5">
      <c r="A23" s="209" t="s">
        <v>80</v>
      </c>
      <c r="B23" s="210"/>
      <c r="C23" s="212"/>
      <c r="D23" s="255"/>
      <c r="E23" s="212"/>
      <c r="F23" s="212"/>
      <c r="G23" s="219"/>
      <c r="H23" s="330"/>
      <c r="I23" s="272"/>
    </row>
    <row r="24" spans="1:9" s="84" customFormat="1" ht="19.5">
      <c r="A24" s="209" t="s">
        <v>48</v>
      </c>
      <c r="B24" s="210" t="s">
        <v>23</v>
      </c>
      <c r="C24" s="212">
        <v>3</v>
      </c>
      <c r="D24" s="255">
        <v>3</v>
      </c>
      <c r="E24" s="212">
        <v>3</v>
      </c>
      <c r="F24" s="212">
        <v>3</v>
      </c>
      <c r="G24" s="212">
        <v>3</v>
      </c>
      <c r="H24" s="330">
        <v>3</v>
      </c>
      <c r="I24" s="272"/>
    </row>
    <row r="25" spans="1:9" s="84" customFormat="1" ht="19.5">
      <c r="A25" s="209" t="s">
        <v>21</v>
      </c>
      <c r="B25" s="210" t="s">
        <v>23</v>
      </c>
      <c r="C25" s="212">
        <v>6</v>
      </c>
      <c r="D25" s="255">
        <v>6</v>
      </c>
      <c r="E25" s="212">
        <v>6</v>
      </c>
      <c r="F25" s="212">
        <v>6</v>
      </c>
      <c r="G25" s="212">
        <v>6</v>
      </c>
      <c r="H25" s="330">
        <v>6</v>
      </c>
      <c r="I25" s="331"/>
    </row>
    <row r="26" spans="1:9" s="84" customFormat="1" ht="37.5">
      <c r="A26" s="220" t="s">
        <v>92</v>
      </c>
      <c r="B26" s="221" t="s">
        <v>17</v>
      </c>
      <c r="C26" s="222"/>
      <c r="D26" s="256"/>
      <c r="E26" s="222"/>
      <c r="F26" s="222"/>
      <c r="G26" s="222"/>
      <c r="H26" s="333"/>
      <c r="I26" s="327"/>
    </row>
    <row r="27" spans="1:9" ht="18.75">
      <c r="A27" s="283" t="s">
        <v>150</v>
      </c>
      <c r="B27" s="284"/>
      <c r="C27" s="284"/>
      <c r="D27" s="284"/>
      <c r="E27" s="284"/>
      <c r="F27" s="284"/>
      <c r="G27" s="284"/>
      <c r="H27" s="285"/>
      <c r="I27" s="286"/>
    </row>
    <row r="28" spans="1:9" s="84" customFormat="1" ht="19.5">
      <c r="A28" s="130" t="s">
        <v>151</v>
      </c>
      <c r="B28" s="131" t="s">
        <v>327</v>
      </c>
      <c r="C28" s="181">
        <v>1088</v>
      </c>
      <c r="D28" s="248">
        <v>1042</v>
      </c>
      <c r="E28" s="181">
        <v>1042</v>
      </c>
      <c r="F28" s="181">
        <v>1042</v>
      </c>
      <c r="G28" s="132">
        <v>1042</v>
      </c>
      <c r="H28" s="334">
        <v>1042</v>
      </c>
      <c r="I28" s="315">
        <v>1042</v>
      </c>
    </row>
    <row r="29" spans="1:9" s="84" customFormat="1" ht="39">
      <c r="A29" s="130" t="s">
        <v>94</v>
      </c>
      <c r="B29" s="131" t="s">
        <v>135</v>
      </c>
      <c r="C29" s="181">
        <v>131</v>
      </c>
      <c r="D29" s="249">
        <v>136</v>
      </c>
      <c r="E29" s="181">
        <v>136</v>
      </c>
      <c r="F29" s="181">
        <v>136</v>
      </c>
      <c r="G29" s="181">
        <v>136</v>
      </c>
      <c r="H29" s="271">
        <v>136</v>
      </c>
      <c r="I29" s="272"/>
    </row>
    <row r="30" spans="1:9" s="84" customFormat="1" ht="19.5">
      <c r="A30" s="8" t="s">
        <v>24</v>
      </c>
      <c r="B30" s="78"/>
      <c r="C30" s="133"/>
      <c r="D30" s="247"/>
      <c r="E30" s="133"/>
      <c r="F30" s="134"/>
      <c r="G30" s="191"/>
      <c r="H30" s="332"/>
      <c r="I30" s="272"/>
    </row>
    <row r="31" spans="1:9" s="84" customFormat="1" ht="19.5">
      <c r="A31" s="9" t="s">
        <v>48</v>
      </c>
      <c r="B31" s="73" t="s">
        <v>327</v>
      </c>
      <c r="C31" s="182">
        <v>6</v>
      </c>
      <c r="D31" s="249">
        <v>6</v>
      </c>
      <c r="E31" s="182">
        <v>6</v>
      </c>
      <c r="F31" s="182">
        <v>6</v>
      </c>
      <c r="G31" s="182">
        <v>6</v>
      </c>
      <c r="H31" s="332">
        <v>6</v>
      </c>
      <c r="I31" s="272"/>
    </row>
    <row r="32" spans="1:9" s="84" customFormat="1" ht="19.5">
      <c r="A32" s="128" t="s">
        <v>59</v>
      </c>
      <c r="B32" s="73" t="s">
        <v>135</v>
      </c>
      <c r="C32" s="182">
        <v>7</v>
      </c>
      <c r="D32" s="249">
        <v>6</v>
      </c>
      <c r="E32" s="182">
        <v>6</v>
      </c>
      <c r="F32" s="182">
        <v>7</v>
      </c>
      <c r="G32" s="182">
        <v>7</v>
      </c>
      <c r="H32" s="332">
        <v>7</v>
      </c>
      <c r="I32" s="272"/>
    </row>
    <row r="33" spans="1:9" s="84" customFormat="1" ht="19.5">
      <c r="A33" s="135" t="s">
        <v>328</v>
      </c>
      <c r="B33" s="73" t="s">
        <v>331</v>
      </c>
      <c r="C33" s="182">
        <v>7</v>
      </c>
      <c r="D33" s="249">
        <v>7</v>
      </c>
      <c r="E33" s="182">
        <v>7</v>
      </c>
      <c r="F33" s="182">
        <v>7</v>
      </c>
      <c r="G33" s="182">
        <v>7</v>
      </c>
      <c r="H33" s="332">
        <v>7</v>
      </c>
      <c r="I33" s="272"/>
    </row>
    <row r="34" spans="1:9" s="84" customFormat="1" ht="56.25">
      <c r="A34" s="128" t="s">
        <v>4</v>
      </c>
      <c r="B34" s="73" t="s">
        <v>327</v>
      </c>
      <c r="C34" s="182">
        <v>18</v>
      </c>
      <c r="D34" s="249">
        <v>18</v>
      </c>
      <c r="E34" s="182">
        <v>18</v>
      </c>
      <c r="F34" s="182">
        <v>18</v>
      </c>
      <c r="G34" s="182">
        <v>18</v>
      </c>
      <c r="H34" s="271">
        <v>18</v>
      </c>
      <c r="I34" s="272"/>
    </row>
    <row r="35" spans="1:13" s="84" customFormat="1" ht="19.5">
      <c r="A35" s="135" t="s">
        <v>55</v>
      </c>
      <c r="B35" s="73" t="s">
        <v>327</v>
      </c>
      <c r="C35" s="183">
        <v>43</v>
      </c>
      <c r="D35" s="249">
        <v>44</v>
      </c>
      <c r="E35" s="183">
        <v>44</v>
      </c>
      <c r="F35" s="183">
        <v>45</v>
      </c>
      <c r="G35" s="183">
        <v>45</v>
      </c>
      <c r="H35" s="301">
        <v>45</v>
      </c>
      <c r="I35" s="272"/>
      <c r="M35" s="193"/>
    </row>
    <row r="36" spans="1:9" s="84" customFormat="1" ht="19.5">
      <c r="A36" s="135" t="s">
        <v>56</v>
      </c>
      <c r="B36" s="73" t="s">
        <v>327</v>
      </c>
      <c r="C36" s="183">
        <v>6</v>
      </c>
      <c r="D36" s="249">
        <v>6</v>
      </c>
      <c r="E36" s="183">
        <v>6</v>
      </c>
      <c r="F36" s="183">
        <v>6</v>
      </c>
      <c r="G36" s="183">
        <v>6</v>
      </c>
      <c r="H36" s="301">
        <v>6</v>
      </c>
      <c r="I36" s="272"/>
    </row>
    <row r="37" spans="1:9" s="84" customFormat="1" ht="37.5">
      <c r="A37" s="9" t="s">
        <v>57</v>
      </c>
      <c r="B37" s="73" t="s">
        <v>327</v>
      </c>
      <c r="C37" s="183">
        <v>20</v>
      </c>
      <c r="D37" s="249">
        <v>25</v>
      </c>
      <c r="E37" s="183">
        <v>25</v>
      </c>
      <c r="F37" s="183">
        <v>25</v>
      </c>
      <c r="G37" s="183">
        <v>25</v>
      </c>
      <c r="H37" s="271">
        <v>25</v>
      </c>
      <c r="I37" s="272"/>
    </row>
    <row r="38" spans="1:14" s="59" customFormat="1" ht="56.25">
      <c r="A38" s="11" t="s">
        <v>93</v>
      </c>
      <c r="B38" s="54" t="s">
        <v>135</v>
      </c>
      <c r="C38" s="184">
        <v>24</v>
      </c>
      <c r="D38" s="250">
        <v>24</v>
      </c>
      <c r="E38" s="129">
        <v>24</v>
      </c>
      <c r="F38" s="184">
        <v>24</v>
      </c>
      <c r="G38" s="184">
        <v>24</v>
      </c>
      <c r="H38" s="273">
        <v>24</v>
      </c>
      <c r="I38" s="272"/>
      <c r="N38" s="187"/>
    </row>
    <row r="39" spans="1:9" s="59" customFormat="1" ht="19.5">
      <c r="A39" s="6" t="s">
        <v>24</v>
      </c>
      <c r="B39" s="5"/>
      <c r="C39" s="58"/>
      <c r="D39" s="250"/>
      <c r="E39" s="80"/>
      <c r="F39" s="58"/>
      <c r="G39" s="58"/>
      <c r="H39" s="302"/>
      <c r="I39" s="272"/>
    </row>
    <row r="40" spans="1:9" s="84" customFormat="1" ht="19.5">
      <c r="A40" s="12" t="s">
        <v>48</v>
      </c>
      <c r="B40" s="73" t="s">
        <v>135</v>
      </c>
      <c r="C40" s="184">
        <v>6</v>
      </c>
      <c r="D40" s="249">
        <v>6</v>
      </c>
      <c r="E40" s="184">
        <v>6</v>
      </c>
      <c r="F40" s="184">
        <v>6</v>
      </c>
      <c r="G40" s="184">
        <v>6</v>
      </c>
      <c r="H40" s="303">
        <v>6</v>
      </c>
      <c r="I40" s="272"/>
    </row>
    <row r="41" spans="1:9" s="84" customFormat="1" ht="19.5">
      <c r="A41" s="13" t="s">
        <v>21</v>
      </c>
      <c r="B41" s="73" t="s">
        <v>135</v>
      </c>
      <c r="C41" s="184">
        <v>18</v>
      </c>
      <c r="D41" s="249">
        <v>18</v>
      </c>
      <c r="E41" s="184">
        <v>18</v>
      </c>
      <c r="F41" s="184">
        <v>18</v>
      </c>
      <c r="G41" s="184">
        <v>18</v>
      </c>
      <c r="H41" s="303">
        <v>18</v>
      </c>
      <c r="I41" s="272"/>
    </row>
    <row r="42" spans="1:9" s="74" customFormat="1" ht="42" customHeight="1">
      <c r="A42" s="8" t="s">
        <v>95</v>
      </c>
      <c r="B42" s="73" t="s">
        <v>18</v>
      </c>
      <c r="C42" s="77">
        <v>24901.04</v>
      </c>
      <c r="D42" s="249">
        <v>26218.8</v>
      </c>
      <c r="E42" s="77">
        <v>26218.8</v>
      </c>
      <c r="F42" s="77">
        <v>28810.7</v>
      </c>
      <c r="G42" s="241">
        <v>31724.7</v>
      </c>
      <c r="H42" s="304" t="s">
        <v>349</v>
      </c>
      <c r="I42" s="272"/>
    </row>
    <row r="43" spans="1:9" ht="19.5">
      <c r="A43" s="6" t="s">
        <v>24</v>
      </c>
      <c r="B43" s="5"/>
      <c r="C43" s="236"/>
      <c r="D43" s="250"/>
      <c r="E43" s="242"/>
      <c r="F43" s="237"/>
      <c r="G43" s="243"/>
      <c r="H43" s="305"/>
      <c r="I43" s="272"/>
    </row>
    <row r="44" spans="1:9" s="59" customFormat="1" ht="19.5">
      <c r="A44" s="9" t="s">
        <v>48</v>
      </c>
      <c r="B44" s="5" t="s">
        <v>18</v>
      </c>
      <c r="C44" s="244">
        <v>21244.7</v>
      </c>
      <c r="D44" s="426">
        <v>23332</v>
      </c>
      <c r="E44" s="244">
        <v>23332</v>
      </c>
      <c r="F44" s="244">
        <v>25654.2</v>
      </c>
      <c r="G44" s="245">
        <v>28219.62</v>
      </c>
      <c r="H44" s="306">
        <v>31041.6</v>
      </c>
      <c r="I44" s="307"/>
    </row>
    <row r="45" spans="1:9" ht="19.5">
      <c r="A45" s="7" t="s">
        <v>59</v>
      </c>
      <c r="B45" s="5" t="s">
        <v>18</v>
      </c>
      <c r="C45" s="244">
        <v>27708.8</v>
      </c>
      <c r="D45" s="250">
        <v>27708.8</v>
      </c>
      <c r="E45" s="77">
        <v>27708.8</v>
      </c>
      <c r="F45" s="236">
        <v>28263.4</v>
      </c>
      <c r="G45" s="236">
        <v>28828.3</v>
      </c>
      <c r="H45" s="308">
        <v>33750.9</v>
      </c>
      <c r="I45" s="309"/>
    </row>
    <row r="46" spans="1:9" ht="19.5">
      <c r="A46" s="10" t="s">
        <v>330</v>
      </c>
      <c r="B46" s="5" t="s">
        <v>18</v>
      </c>
      <c r="C46" s="244">
        <v>18903.4</v>
      </c>
      <c r="D46" s="250">
        <v>19541.3</v>
      </c>
      <c r="E46" s="77">
        <v>19541.3</v>
      </c>
      <c r="F46" s="236">
        <v>21495.1</v>
      </c>
      <c r="G46" s="236">
        <v>23644.6</v>
      </c>
      <c r="H46" s="305">
        <v>24314.4</v>
      </c>
      <c r="I46" s="310"/>
    </row>
    <row r="47" spans="1:9" s="59" customFormat="1" ht="56.25">
      <c r="A47" s="85" t="s">
        <v>4</v>
      </c>
      <c r="B47" s="5" t="s">
        <v>18</v>
      </c>
      <c r="C47" s="244">
        <v>13685.3</v>
      </c>
      <c r="D47" s="426">
        <v>15133</v>
      </c>
      <c r="E47" s="77">
        <v>15133</v>
      </c>
      <c r="F47" s="236">
        <v>16646.3</v>
      </c>
      <c r="G47" s="236">
        <v>18310.9</v>
      </c>
      <c r="H47" s="311">
        <v>202142</v>
      </c>
      <c r="I47" s="312"/>
    </row>
    <row r="48" spans="1:9" s="59" customFormat="1" ht="19.5">
      <c r="A48" s="10" t="s">
        <v>329</v>
      </c>
      <c r="B48" s="5" t="s">
        <v>18</v>
      </c>
      <c r="C48" s="244">
        <v>29121</v>
      </c>
      <c r="D48" s="251">
        <v>31686.9</v>
      </c>
      <c r="E48" s="244">
        <v>31686.9</v>
      </c>
      <c r="F48" s="244">
        <v>34855.6</v>
      </c>
      <c r="G48" s="236">
        <v>38341.1</v>
      </c>
      <c r="H48" s="305">
        <v>39861.5</v>
      </c>
      <c r="I48" s="310"/>
    </row>
    <row r="49" spans="1:9" s="55" customFormat="1" ht="19.5">
      <c r="A49" s="10" t="s">
        <v>55</v>
      </c>
      <c r="B49" s="5" t="s">
        <v>18</v>
      </c>
      <c r="C49" s="242">
        <v>38742.5</v>
      </c>
      <c r="D49" s="250">
        <v>39920.1</v>
      </c>
      <c r="E49" s="242">
        <v>39920.1</v>
      </c>
      <c r="F49" s="242">
        <v>39521</v>
      </c>
      <c r="G49" s="242">
        <v>40114</v>
      </c>
      <c r="H49" s="306">
        <v>42535</v>
      </c>
      <c r="I49" s="307"/>
    </row>
    <row r="50" spans="1:10" ht="18.75">
      <c r="A50" s="267" t="s">
        <v>320</v>
      </c>
      <c r="B50" s="268"/>
      <c r="C50" s="268"/>
      <c r="D50" s="268"/>
      <c r="E50" s="268"/>
      <c r="F50" s="268"/>
      <c r="G50" s="268"/>
      <c r="H50" s="269"/>
      <c r="I50" s="270"/>
      <c r="J50" s="188"/>
    </row>
    <row r="51" spans="1:10" ht="18.75" customHeight="1">
      <c r="A51" s="89" t="s">
        <v>321</v>
      </c>
      <c r="B51" s="90" t="s">
        <v>15</v>
      </c>
      <c r="C51" s="238">
        <v>1170.7</v>
      </c>
      <c r="D51" s="250">
        <v>1207.6</v>
      </c>
      <c r="E51" s="238">
        <v>2112.3</v>
      </c>
      <c r="F51" s="238">
        <v>2.945</v>
      </c>
      <c r="G51" s="238">
        <v>3.022</v>
      </c>
      <c r="H51" s="313">
        <v>3.088</v>
      </c>
      <c r="I51" s="286"/>
      <c r="J51" s="188"/>
    </row>
    <row r="52" spans="1:13" ht="20.25" customHeight="1">
      <c r="A52" s="87" t="s">
        <v>24</v>
      </c>
      <c r="B52" s="88"/>
      <c r="C52" s="240"/>
      <c r="D52" s="250"/>
      <c r="E52" s="239"/>
      <c r="F52" s="239"/>
      <c r="G52" s="239"/>
      <c r="H52" s="314"/>
      <c r="I52" s="315"/>
      <c r="M52" s="192"/>
    </row>
    <row r="53" spans="1:9" ht="18.75" customHeight="1">
      <c r="A53" s="126" t="s">
        <v>322</v>
      </c>
      <c r="B53" s="86" t="s">
        <v>15</v>
      </c>
      <c r="C53" s="232">
        <v>0.139</v>
      </c>
      <c r="D53" s="250">
        <v>0.176</v>
      </c>
      <c r="E53" s="232">
        <v>0.281</v>
      </c>
      <c r="F53" s="233">
        <v>0.3</v>
      </c>
      <c r="G53" s="232">
        <v>0.3</v>
      </c>
      <c r="H53" s="316">
        <v>0.3</v>
      </c>
      <c r="I53" s="317"/>
    </row>
    <row r="54" spans="1:9" ht="19.5">
      <c r="A54" s="126" t="s">
        <v>323</v>
      </c>
      <c r="B54" s="86" t="s">
        <v>15</v>
      </c>
      <c r="C54" s="232">
        <v>0.005</v>
      </c>
      <c r="D54" s="250">
        <v>0.002</v>
      </c>
      <c r="E54" s="232">
        <v>0.06</v>
      </c>
      <c r="F54" s="232">
        <v>0.6</v>
      </c>
      <c r="G54" s="232">
        <v>0.6</v>
      </c>
      <c r="H54" s="295">
        <v>0.6</v>
      </c>
      <c r="I54" s="296"/>
    </row>
    <row r="55" spans="1:9" ht="19.5">
      <c r="A55" s="126" t="s">
        <v>324</v>
      </c>
      <c r="B55" s="86" t="s">
        <v>15</v>
      </c>
      <c r="C55" s="232">
        <v>0.096</v>
      </c>
      <c r="D55" s="250">
        <v>0</v>
      </c>
      <c r="E55" s="232">
        <v>0.193</v>
      </c>
      <c r="F55" s="232">
        <v>0.5</v>
      </c>
      <c r="G55" s="232">
        <v>0.55</v>
      </c>
      <c r="H55" s="295">
        <v>0.6</v>
      </c>
      <c r="I55" s="296"/>
    </row>
    <row r="56" spans="1:9" ht="19.5">
      <c r="A56" s="127" t="s">
        <v>333</v>
      </c>
      <c r="B56" s="86" t="s">
        <v>15</v>
      </c>
      <c r="C56" s="231">
        <v>0.0004</v>
      </c>
      <c r="D56" s="250">
        <v>0.0004</v>
      </c>
      <c r="E56" s="232">
        <v>0.0002</v>
      </c>
      <c r="F56" s="232">
        <v>0.003</v>
      </c>
      <c r="G56" s="234">
        <v>0.003</v>
      </c>
      <c r="H56" s="302">
        <v>0.004</v>
      </c>
      <c r="I56" s="272"/>
    </row>
    <row r="57" spans="1:9" ht="19.5">
      <c r="A57" s="127" t="s">
        <v>334</v>
      </c>
      <c r="B57" s="86" t="s">
        <v>15</v>
      </c>
      <c r="C57" s="232">
        <v>0.674</v>
      </c>
      <c r="D57" s="250">
        <v>0.398</v>
      </c>
      <c r="E57" s="232">
        <v>1.281</v>
      </c>
      <c r="F57" s="232">
        <v>1.281</v>
      </c>
      <c r="G57" s="234">
        <v>1.282</v>
      </c>
      <c r="H57" s="316">
        <v>1.283</v>
      </c>
      <c r="I57" s="272">
        <v>1.281</v>
      </c>
    </row>
    <row r="58" spans="1:9" ht="19.5">
      <c r="A58" s="127" t="s">
        <v>336</v>
      </c>
      <c r="B58" s="86" t="s">
        <v>15</v>
      </c>
      <c r="C58" s="232">
        <v>0.221</v>
      </c>
      <c r="D58" s="250">
        <v>0.301</v>
      </c>
      <c r="E58" s="232">
        <v>0.122</v>
      </c>
      <c r="F58" s="231">
        <v>0.221</v>
      </c>
      <c r="G58" s="235">
        <v>0.226</v>
      </c>
      <c r="H58" s="302">
        <v>0.229</v>
      </c>
      <c r="I58" s="272"/>
    </row>
    <row r="59" spans="1:9" ht="19.5">
      <c r="A59" s="127" t="s">
        <v>337</v>
      </c>
      <c r="B59" s="86" t="s">
        <v>15</v>
      </c>
      <c r="C59" s="231">
        <v>0</v>
      </c>
      <c r="D59" s="250">
        <v>0</v>
      </c>
      <c r="E59" s="232">
        <v>0</v>
      </c>
      <c r="F59" s="231">
        <v>0</v>
      </c>
      <c r="G59" s="235">
        <v>0</v>
      </c>
      <c r="H59" s="318">
        <v>0</v>
      </c>
      <c r="I59" s="272"/>
    </row>
    <row r="60" spans="1:13" ht="19.5">
      <c r="A60" s="127" t="s">
        <v>335</v>
      </c>
      <c r="B60" s="86" t="s">
        <v>15</v>
      </c>
      <c r="C60" s="231">
        <v>0.022</v>
      </c>
      <c r="D60" s="250">
        <v>0.028</v>
      </c>
      <c r="E60" s="231">
        <v>0.06</v>
      </c>
      <c r="F60" s="231">
        <v>0.06</v>
      </c>
      <c r="G60" s="246">
        <v>0.06</v>
      </c>
      <c r="H60" s="318">
        <v>0.06</v>
      </c>
      <c r="I60" s="319">
        <v>0.06</v>
      </c>
      <c r="M60" t="s">
        <v>340</v>
      </c>
    </row>
    <row r="61" spans="1:9" ht="19.5">
      <c r="A61" s="127" t="s">
        <v>338</v>
      </c>
      <c r="B61" s="86" t="s">
        <v>15</v>
      </c>
      <c r="C61" s="231">
        <v>0.001</v>
      </c>
      <c r="D61" s="250">
        <v>0.001</v>
      </c>
      <c r="E61" s="58">
        <v>0</v>
      </c>
      <c r="F61" s="58">
        <v>0</v>
      </c>
      <c r="G61" s="215">
        <v>0</v>
      </c>
      <c r="H61" s="320">
        <v>0</v>
      </c>
      <c r="I61" s="272"/>
    </row>
    <row r="62" spans="1:9" ht="37.5">
      <c r="A62" s="14" t="s">
        <v>325</v>
      </c>
      <c r="B62" s="86" t="s">
        <v>15</v>
      </c>
      <c r="C62" s="232">
        <v>0.011</v>
      </c>
      <c r="D62" s="250">
        <v>0.029</v>
      </c>
      <c r="E62" s="231">
        <v>0.013</v>
      </c>
      <c r="F62" s="231">
        <v>0.017</v>
      </c>
      <c r="G62" s="235">
        <v>0.018</v>
      </c>
      <c r="H62" s="297">
        <v>0.019</v>
      </c>
      <c r="I62" s="298"/>
    </row>
    <row r="63" spans="1:10" ht="83.25" customHeight="1" hidden="1">
      <c r="A63" s="262" t="s">
        <v>69</v>
      </c>
      <c r="B63" s="262"/>
      <c r="C63" s="262"/>
      <c r="D63" s="262"/>
      <c r="E63" s="262"/>
      <c r="F63" s="214"/>
      <c r="G63" s="214"/>
      <c r="H63" s="213"/>
      <c r="I63" s="213"/>
      <c r="J63" s="213"/>
    </row>
    <row r="64" spans="1:7" ht="57" customHeight="1">
      <c r="A64" s="261" t="s">
        <v>342</v>
      </c>
      <c r="B64" s="261"/>
      <c r="C64" s="261"/>
      <c r="D64" s="261"/>
      <c r="E64" s="261"/>
      <c r="F64" s="261"/>
      <c r="G64" s="261"/>
    </row>
    <row r="65" spans="1:7" ht="76.5" customHeight="1">
      <c r="A65" s="277" t="s">
        <v>63</v>
      </c>
      <c r="B65" s="277"/>
      <c r="C65" s="277"/>
      <c r="D65" s="277"/>
      <c r="E65" s="277"/>
      <c r="F65" s="277"/>
      <c r="G65" s="277"/>
    </row>
    <row r="66" spans="1:5" ht="77.25" customHeight="1">
      <c r="A66" s="288"/>
      <c r="B66" s="288"/>
      <c r="C66" s="288"/>
      <c r="D66" s="288"/>
      <c r="E66" s="288"/>
    </row>
  </sheetData>
  <sheetProtection/>
  <mergeCells count="72">
    <mergeCell ref="H33:I33"/>
    <mergeCell ref="H34:I34"/>
    <mergeCell ref="H26:I26"/>
    <mergeCell ref="H28:I28"/>
    <mergeCell ref="H29:I29"/>
    <mergeCell ref="H30:I30"/>
    <mergeCell ref="H31:I31"/>
    <mergeCell ref="H32:I32"/>
    <mergeCell ref="H20:I20"/>
    <mergeCell ref="H21:I21"/>
    <mergeCell ref="H22:I22"/>
    <mergeCell ref="H23:I23"/>
    <mergeCell ref="H24:I24"/>
    <mergeCell ref="H25:I25"/>
    <mergeCell ref="H60:I60"/>
    <mergeCell ref="H61:I61"/>
    <mergeCell ref="H11:I11"/>
    <mergeCell ref="H12:I12"/>
    <mergeCell ref="H13:I13"/>
    <mergeCell ref="H14:I14"/>
    <mergeCell ref="H15:I15"/>
    <mergeCell ref="H17:I17"/>
    <mergeCell ref="H18:I18"/>
    <mergeCell ref="H19:I19"/>
    <mergeCell ref="H52:I52"/>
    <mergeCell ref="H53:I53"/>
    <mergeCell ref="H56:I56"/>
    <mergeCell ref="H57:I57"/>
    <mergeCell ref="H58:I58"/>
    <mergeCell ref="H59:I59"/>
    <mergeCell ref="H45:I45"/>
    <mergeCell ref="H46:I46"/>
    <mergeCell ref="H47:I47"/>
    <mergeCell ref="H48:I48"/>
    <mergeCell ref="H49:I49"/>
    <mergeCell ref="H51:I51"/>
    <mergeCell ref="H39:I39"/>
    <mergeCell ref="H40:I40"/>
    <mergeCell ref="H41:I41"/>
    <mergeCell ref="H42:I42"/>
    <mergeCell ref="H43:I43"/>
    <mergeCell ref="H44:I44"/>
    <mergeCell ref="A66:E66"/>
    <mergeCell ref="F8:F9"/>
    <mergeCell ref="G8:G9"/>
    <mergeCell ref="A10:I10"/>
    <mergeCell ref="H54:I54"/>
    <mergeCell ref="H55:I55"/>
    <mergeCell ref="H62:I62"/>
    <mergeCell ref="A16:I16"/>
    <mergeCell ref="H35:I35"/>
    <mergeCell ref="H36:I36"/>
    <mergeCell ref="F1:G1"/>
    <mergeCell ref="F2:G2"/>
    <mergeCell ref="A1:E1"/>
    <mergeCell ref="D7:D9"/>
    <mergeCell ref="A5:G5"/>
    <mergeCell ref="A65:G65"/>
    <mergeCell ref="F7:G7"/>
    <mergeCell ref="B7:B9"/>
    <mergeCell ref="A27:I27"/>
    <mergeCell ref="H7:I7"/>
    <mergeCell ref="H8:I9"/>
    <mergeCell ref="A64:G64"/>
    <mergeCell ref="A63:E63"/>
    <mergeCell ref="A4:G4"/>
    <mergeCell ref="A7:A9"/>
    <mergeCell ref="E7:E9"/>
    <mergeCell ref="C7:C9"/>
    <mergeCell ref="A50:I50"/>
    <mergeCell ref="H37:I37"/>
    <mergeCell ref="H38:I38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44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76"/>
  <sheetViews>
    <sheetView view="pageBreakPreview" zoomScale="75" zoomScaleNormal="75" zoomScaleSheetLayoutView="75" zoomScalePageLayoutView="0" workbookViewId="0" topLeftCell="A5">
      <pane xSplit="1" ySplit="3" topLeftCell="F41" activePane="bottomRight" state="frozen"/>
      <selection pane="topLeft" activeCell="A5" sqref="A5"/>
      <selection pane="topRight" activeCell="B5" sqref="B5"/>
      <selection pane="bottomLeft" activeCell="A8" sqref="A8"/>
      <selection pane="bottomRight" activeCell="S73" sqref="S73"/>
    </sheetView>
  </sheetViews>
  <sheetFormatPr defaultColWidth="9.00390625" defaultRowHeight="12.75"/>
  <cols>
    <col min="1" max="1" width="36.25390625" style="91" customWidth="1"/>
    <col min="2" max="2" width="9.75390625" style="91" customWidth="1"/>
    <col min="3" max="3" width="8.75390625" style="91" customWidth="1"/>
    <col min="4" max="4" width="9.00390625" style="91" customWidth="1"/>
    <col min="5" max="5" width="8.875" style="91" customWidth="1"/>
    <col min="6" max="6" width="8.75390625" style="91" customWidth="1"/>
    <col min="7" max="8" width="8.625" style="91" customWidth="1"/>
    <col min="9" max="10" width="8.375" style="91" customWidth="1"/>
    <col min="11" max="12" width="8.75390625" style="91" customWidth="1"/>
    <col min="13" max="13" width="8.25390625" style="91" customWidth="1"/>
    <col min="14" max="14" width="12.25390625" style="91" customWidth="1"/>
    <col min="15" max="15" width="13.375" style="91" customWidth="1"/>
    <col min="16" max="16" width="15.25390625" style="91" customWidth="1"/>
    <col min="17" max="17" width="12.00390625" style="91" customWidth="1"/>
    <col min="18" max="18" width="12.375" style="91" customWidth="1"/>
    <col min="19" max="19" width="11.875" style="91" customWidth="1"/>
    <col min="20" max="20" width="8.625" style="91" customWidth="1"/>
    <col min="21" max="21" width="8.875" style="91" customWidth="1"/>
    <col min="22" max="22" width="8.375" style="91" customWidth="1"/>
    <col min="23" max="23" width="8.75390625" style="91" customWidth="1"/>
    <col min="24" max="24" width="8.625" style="91" customWidth="1"/>
    <col min="25" max="25" width="8.875" style="91" customWidth="1"/>
    <col min="26" max="27" width="8.00390625" style="91" bestFit="1" customWidth="1"/>
    <col min="28" max="28" width="8.625" style="91" customWidth="1"/>
    <col min="29" max="29" width="8.75390625" style="91" customWidth="1"/>
    <col min="30" max="30" width="8.625" style="91" customWidth="1"/>
    <col min="31" max="31" width="8.875" style="91" customWidth="1"/>
    <col min="32" max="32" width="9.75390625" style="91" customWidth="1"/>
    <col min="33" max="35" width="10.00390625" style="91" customWidth="1"/>
    <col min="36" max="36" width="9.875" style="91" customWidth="1"/>
    <col min="37" max="37" width="10.875" style="91" customWidth="1"/>
    <col min="38" max="44" width="9.125" style="136" customWidth="1"/>
  </cols>
  <sheetData>
    <row r="1" ht="27" customHeight="1"/>
    <row r="2" spans="2:34" ht="15.75" customHeight="1"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2" t="s">
        <v>73</v>
      </c>
      <c r="P2" s="343"/>
      <c r="Q2" s="343"/>
      <c r="R2" s="343"/>
      <c r="S2" s="343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</row>
    <row r="4" spans="1:44" ht="15.75">
      <c r="A4" s="93"/>
      <c r="B4" s="347"/>
      <c r="C4" s="347"/>
      <c r="D4" s="347"/>
      <c r="E4" s="347"/>
      <c r="F4" s="347"/>
      <c r="G4" s="348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8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1"/>
      <c r="AM4" s="1"/>
      <c r="AN4" s="55"/>
      <c r="AO4" s="55"/>
      <c r="AP4" s="55"/>
      <c r="AQ4" s="55"/>
      <c r="AR4" s="55"/>
    </row>
    <row r="5" spans="1:44" ht="48.75" customHeight="1">
      <c r="A5" s="95"/>
      <c r="B5" s="338" t="s">
        <v>68</v>
      </c>
      <c r="C5" s="339"/>
      <c r="D5" s="339"/>
      <c r="E5" s="339"/>
      <c r="F5" s="339"/>
      <c r="G5" s="340"/>
      <c r="H5" s="344" t="s">
        <v>3</v>
      </c>
      <c r="I5" s="339"/>
      <c r="J5" s="339"/>
      <c r="K5" s="339"/>
      <c r="L5" s="339"/>
      <c r="M5" s="340"/>
      <c r="N5" s="336" t="s">
        <v>83</v>
      </c>
      <c r="O5" s="336"/>
      <c r="P5" s="336"/>
      <c r="Q5" s="336"/>
      <c r="R5" s="336"/>
      <c r="S5" s="337"/>
      <c r="T5" s="335" t="s">
        <v>2</v>
      </c>
      <c r="U5" s="336"/>
      <c r="V5" s="336"/>
      <c r="W5" s="336"/>
      <c r="X5" s="336"/>
      <c r="Y5" s="337"/>
      <c r="Z5" s="335" t="s">
        <v>67</v>
      </c>
      <c r="AA5" s="336"/>
      <c r="AB5" s="336"/>
      <c r="AC5" s="336"/>
      <c r="AD5" s="336"/>
      <c r="AE5" s="337"/>
      <c r="AF5" s="338" t="s">
        <v>88</v>
      </c>
      <c r="AG5" s="339"/>
      <c r="AH5" s="339"/>
      <c r="AI5" s="339"/>
      <c r="AJ5" s="339"/>
      <c r="AK5" s="340"/>
      <c r="AL5" s="1"/>
      <c r="AM5" s="1"/>
      <c r="AN5" s="55"/>
      <c r="AO5" s="55"/>
      <c r="AP5" s="55"/>
      <c r="AQ5" s="55"/>
      <c r="AR5" s="55"/>
    </row>
    <row r="6" spans="1:44" ht="15.75" customHeight="1">
      <c r="A6" s="95"/>
      <c r="B6" s="345" t="s">
        <v>204</v>
      </c>
      <c r="C6" s="345" t="s">
        <v>205</v>
      </c>
      <c r="D6" s="346" t="s">
        <v>206</v>
      </c>
      <c r="E6" s="346" t="s">
        <v>154</v>
      </c>
      <c r="F6" s="346"/>
      <c r="G6" s="346"/>
      <c r="H6" s="345" t="s">
        <v>204</v>
      </c>
      <c r="I6" s="345" t="s">
        <v>205</v>
      </c>
      <c r="J6" s="346" t="s">
        <v>206</v>
      </c>
      <c r="K6" s="346" t="s">
        <v>154</v>
      </c>
      <c r="L6" s="346"/>
      <c r="M6" s="346"/>
      <c r="N6" s="345" t="s">
        <v>204</v>
      </c>
      <c r="O6" s="345" t="s">
        <v>205</v>
      </c>
      <c r="P6" s="346" t="s">
        <v>206</v>
      </c>
      <c r="Q6" s="346" t="s">
        <v>154</v>
      </c>
      <c r="R6" s="346"/>
      <c r="S6" s="346"/>
      <c r="T6" s="345" t="s">
        <v>204</v>
      </c>
      <c r="U6" s="345" t="s">
        <v>205</v>
      </c>
      <c r="V6" s="346" t="s">
        <v>206</v>
      </c>
      <c r="W6" s="346" t="s">
        <v>154</v>
      </c>
      <c r="X6" s="346"/>
      <c r="Y6" s="346"/>
      <c r="Z6" s="345" t="s">
        <v>204</v>
      </c>
      <c r="AA6" s="345" t="s">
        <v>205</v>
      </c>
      <c r="AB6" s="346" t="s">
        <v>206</v>
      </c>
      <c r="AC6" s="346" t="s">
        <v>154</v>
      </c>
      <c r="AD6" s="346"/>
      <c r="AE6" s="346"/>
      <c r="AF6" s="345" t="s">
        <v>204</v>
      </c>
      <c r="AG6" s="345" t="s">
        <v>205</v>
      </c>
      <c r="AH6" s="346" t="s">
        <v>206</v>
      </c>
      <c r="AI6" s="346" t="s">
        <v>154</v>
      </c>
      <c r="AJ6" s="346"/>
      <c r="AK6" s="346"/>
      <c r="AL6" s="1"/>
      <c r="AM6" s="1"/>
      <c r="AN6" s="55"/>
      <c r="AO6" s="55"/>
      <c r="AP6" s="55"/>
      <c r="AQ6" s="55"/>
      <c r="AR6" s="55"/>
    </row>
    <row r="7" spans="1:44" ht="15.75">
      <c r="A7" s="97"/>
      <c r="B7" s="345"/>
      <c r="C7" s="345"/>
      <c r="D7" s="346"/>
      <c r="E7" s="96" t="s">
        <v>153</v>
      </c>
      <c r="F7" s="96" t="s">
        <v>207</v>
      </c>
      <c r="G7" s="96" t="s">
        <v>208</v>
      </c>
      <c r="H7" s="345"/>
      <c r="I7" s="345"/>
      <c r="J7" s="346"/>
      <c r="K7" s="96" t="s">
        <v>153</v>
      </c>
      <c r="L7" s="96" t="s">
        <v>207</v>
      </c>
      <c r="M7" s="96" t="s">
        <v>208</v>
      </c>
      <c r="N7" s="345"/>
      <c r="O7" s="345"/>
      <c r="P7" s="346"/>
      <c r="Q7" s="96" t="s">
        <v>153</v>
      </c>
      <c r="R7" s="96" t="s">
        <v>207</v>
      </c>
      <c r="S7" s="96" t="s">
        <v>208</v>
      </c>
      <c r="T7" s="345"/>
      <c r="U7" s="345"/>
      <c r="V7" s="346"/>
      <c r="W7" s="96" t="s">
        <v>153</v>
      </c>
      <c r="X7" s="96" t="s">
        <v>207</v>
      </c>
      <c r="Y7" s="96" t="s">
        <v>208</v>
      </c>
      <c r="Z7" s="345"/>
      <c r="AA7" s="345"/>
      <c r="AB7" s="346"/>
      <c r="AC7" s="96" t="s">
        <v>153</v>
      </c>
      <c r="AD7" s="96" t="s">
        <v>207</v>
      </c>
      <c r="AE7" s="96" t="s">
        <v>208</v>
      </c>
      <c r="AF7" s="345"/>
      <c r="AG7" s="345"/>
      <c r="AH7" s="346"/>
      <c r="AI7" s="96" t="s">
        <v>153</v>
      </c>
      <c r="AJ7" s="96" t="s">
        <v>207</v>
      </c>
      <c r="AK7" s="96" t="s">
        <v>208</v>
      </c>
      <c r="AL7" s="1"/>
      <c r="AM7" s="1"/>
      <c r="AN7" s="55"/>
      <c r="AO7" s="55"/>
      <c r="AP7" s="55"/>
      <c r="AQ7" s="55"/>
      <c r="AR7" s="55"/>
    </row>
    <row r="8" spans="1:44" s="117" customFormat="1" ht="37.5" customHeight="1">
      <c r="A8" s="137" t="s">
        <v>78</v>
      </c>
      <c r="B8" s="138">
        <f>B9+B12</f>
        <v>4831.6</v>
      </c>
      <c r="C8" s="138">
        <f aca="true" t="shared" si="0" ref="C8:M8">C9+C12</f>
        <v>5211.900000000001</v>
      </c>
      <c r="D8" s="138">
        <f t="shared" si="0"/>
        <v>5558.1</v>
      </c>
      <c r="E8" s="138">
        <f t="shared" si="0"/>
        <v>5149.3</v>
      </c>
      <c r="F8" s="138">
        <f t="shared" si="0"/>
        <v>5714</v>
      </c>
      <c r="G8" s="138">
        <f t="shared" si="0"/>
        <v>5987</v>
      </c>
      <c r="H8" s="138">
        <f t="shared" si="0"/>
        <v>4831.2</v>
      </c>
      <c r="I8" s="138">
        <f t="shared" si="0"/>
        <v>5213.400000000001</v>
      </c>
      <c r="J8" s="138">
        <f t="shared" si="0"/>
        <v>5558.1</v>
      </c>
      <c r="K8" s="138">
        <f t="shared" si="0"/>
        <v>5149.3</v>
      </c>
      <c r="L8" s="138">
        <f t="shared" si="0"/>
        <v>5713.9</v>
      </c>
      <c r="M8" s="138">
        <f t="shared" si="0"/>
        <v>5987</v>
      </c>
      <c r="N8" s="56" t="s">
        <v>298</v>
      </c>
      <c r="O8" s="56" t="s">
        <v>299</v>
      </c>
      <c r="P8" s="138" t="s">
        <v>307</v>
      </c>
      <c r="Q8" s="138" t="s">
        <v>300</v>
      </c>
      <c r="R8" s="138" t="s">
        <v>301</v>
      </c>
      <c r="S8" s="138" t="s">
        <v>302</v>
      </c>
      <c r="T8" s="139">
        <f aca="true" t="shared" si="1" ref="T8:AE8">T9+T12</f>
        <v>2424</v>
      </c>
      <c r="U8" s="139">
        <f t="shared" si="1"/>
        <v>2478</v>
      </c>
      <c r="V8" s="139">
        <f t="shared" si="1"/>
        <v>2510</v>
      </c>
      <c r="W8" s="139">
        <f t="shared" si="1"/>
        <v>2515</v>
      </c>
      <c r="X8" s="139">
        <f t="shared" si="1"/>
        <v>2515</v>
      </c>
      <c r="Y8" s="139">
        <f t="shared" si="1"/>
        <v>2515</v>
      </c>
      <c r="Z8" s="138">
        <f t="shared" si="1"/>
        <v>769.1999999999999</v>
      </c>
      <c r="AA8" s="138">
        <f t="shared" si="1"/>
        <v>874.5</v>
      </c>
      <c r="AB8" s="138">
        <f t="shared" si="1"/>
        <v>964.8</v>
      </c>
      <c r="AC8" s="138">
        <f t="shared" si="1"/>
        <v>1031.9</v>
      </c>
      <c r="AD8" s="138">
        <f t="shared" si="1"/>
        <v>1069.8999999999999</v>
      </c>
      <c r="AE8" s="138">
        <f t="shared" si="1"/>
        <v>1081.1999999999998</v>
      </c>
      <c r="AF8" s="56">
        <f aca="true" t="shared" si="2" ref="AF8:AK9">Z8/T8/12*1000*1000</f>
        <v>26443.894389438938</v>
      </c>
      <c r="AG8" s="56">
        <f t="shared" si="2"/>
        <v>29408.797417271995</v>
      </c>
      <c r="AH8" s="56">
        <f t="shared" si="2"/>
        <v>32031.87250996015</v>
      </c>
      <c r="AI8" s="56">
        <f t="shared" si="2"/>
        <v>34191.51756129888</v>
      </c>
      <c r="AJ8" s="56">
        <f t="shared" si="2"/>
        <v>35450.629555997344</v>
      </c>
      <c r="AK8" s="56">
        <f t="shared" si="2"/>
        <v>35825.049701789256</v>
      </c>
      <c r="AL8" s="140"/>
      <c r="AM8" s="140"/>
      <c r="AN8" s="141"/>
      <c r="AO8" s="141"/>
      <c r="AP8" s="141"/>
      <c r="AQ8" s="141"/>
      <c r="AR8" s="141"/>
    </row>
    <row r="9" spans="1:39" s="76" customFormat="1" ht="32.25" customHeight="1">
      <c r="A9" s="98" t="s">
        <v>71</v>
      </c>
      <c r="B9" s="56">
        <f>SUM(B11:B11)</f>
        <v>4811</v>
      </c>
      <c r="C9" s="56">
        <f aca="true" t="shared" si="3" ref="C9:M9">SUM(C11:C11)</f>
        <v>5192.3</v>
      </c>
      <c r="D9" s="56">
        <f t="shared" si="3"/>
        <v>5536.1</v>
      </c>
      <c r="E9" s="56">
        <f t="shared" si="3"/>
        <v>5127.3</v>
      </c>
      <c r="F9" s="56">
        <f t="shared" si="3"/>
        <v>5690</v>
      </c>
      <c r="G9" s="56">
        <f t="shared" si="3"/>
        <v>5963</v>
      </c>
      <c r="H9" s="56">
        <f t="shared" si="3"/>
        <v>4811</v>
      </c>
      <c r="I9" s="56">
        <f t="shared" si="3"/>
        <v>5192.3</v>
      </c>
      <c r="J9" s="56">
        <f t="shared" si="3"/>
        <v>5536.1</v>
      </c>
      <c r="K9" s="56">
        <f t="shared" si="3"/>
        <v>5127.3</v>
      </c>
      <c r="L9" s="56">
        <f t="shared" si="3"/>
        <v>5689.9</v>
      </c>
      <c r="M9" s="56">
        <f t="shared" si="3"/>
        <v>5963</v>
      </c>
      <c r="N9" s="56" t="s">
        <v>292</v>
      </c>
      <c r="O9" s="56" t="s">
        <v>293</v>
      </c>
      <c r="P9" s="56" t="s">
        <v>294</v>
      </c>
      <c r="Q9" s="56" t="s">
        <v>295</v>
      </c>
      <c r="R9" s="56" t="s">
        <v>296</v>
      </c>
      <c r="S9" s="56" t="s">
        <v>297</v>
      </c>
      <c r="T9" s="121">
        <f aca="true" t="shared" si="4" ref="T9:AE9">SUM(T11:T11)</f>
        <v>2389</v>
      </c>
      <c r="U9" s="121">
        <f t="shared" si="4"/>
        <v>2443</v>
      </c>
      <c r="V9" s="121">
        <f t="shared" si="4"/>
        <v>2475</v>
      </c>
      <c r="W9" s="121">
        <f t="shared" si="4"/>
        <v>2480</v>
      </c>
      <c r="X9" s="121">
        <f t="shared" si="4"/>
        <v>2480</v>
      </c>
      <c r="Y9" s="121">
        <f t="shared" si="4"/>
        <v>2480</v>
      </c>
      <c r="Z9" s="56">
        <f t="shared" si="4"/>
        <v>762.4</v>
      </c>
      <c r="AA9" s="56">
        <f t="shared" si="4"/>
        <v>866.8</v>
      </c>
      <c r="AB9" s="56">
        <f t="shared" si="4"/>
        <v>956.5</v>
      </c>
      <c r="AC9" s="56">
        <f t="shared" si="4"/>
        <v>1023.6</v>
      </c>
      <c r="AD9" s="56">
        <f t="shared" si="4"/>
        <v>1060.3</v>
      </c>
      <c r="AE9" s="56">
        <f t="shared" si="4"/>
        <v>1071.6</v>
      </c>
      <c r="AF9" s="56">
        <f t="shared" si="2"/>
        <v>26594.111901772005</v>
      </c>
      <c r="AG9" s="56">
        <f t="shared" si="2"/>
        <v>29567.471687815523</v>
      </c>
      <c r="AH9" s="56">
        <f t="shared" si="2"/>
        <v>32205.387205387204</v>
      </c>
      <c r="AI9" s="56">
        <f t="shared" si="2"/>
        <v>34395.16129032258</v>
      </c>
      <c r="AJ9" s="56">
        <f t="shared" si="2"/>
        <v>35628.36021505376</v>
      </c>
      <c r="AK9" s="56">
        <f t="shared" si="2"/>
        <v>36008.06451612902</v>
      </c>
      <c r="AL9" s="2"/>
      <c r="AM9" s="2"/>
    </row>
    <row r="10" spans="1:39" s="76" customFormat="1" ht="15.75" customHeight="1">
      <c r="A10" s="99" t="s">
        <v>70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73"/>
      <c r="U10" s="173"/>
      <c r="V10" s="173"/>
      <c r="W10" s="173"/>
      <c r="X10" s="173"/>
      <c r="Y10" s="173"/>
      <c r="Z10" s="101"/>
      <c r="AA10" s="101"/>
      <c r="AB10" s="101"/>
      <c r="AC10" s="101"/>
      <c r="AD10" s="101"/>
      <c r="AE10" s="101"/>
      <c r="AF10" s="102"/>
      <c r="AG10" s="102"/>
      <c r="AH10" s="102"/>
      <c r="AI10" s="102"/>
      <c r="AJ10" s="102"/>
      <c r="AK10" s="102"/>
      <c r="AL10" s="2"/>
      <c r="AM10" s="2"/>
    </row>
    <row r="11" spans="1:44" s="84" customFormat="1" ht="31.5">
      <c r="A11" s="99" t="s">
        <v>165</v>
      </c>
      <c r="B11" s="101">
        <v>4811</v>
      </c>
      <c r="C11" s="101">
        <v>5192.3</v>
      </c>
      <c r="D11" s="101">
        <v>5536.1</v>
      </c>
      <c r="E11" s="101">
        <v>5127.3</v>
      </c>
      <c r="F11" s="101">
        <v>5690</v>
      </c>
      <c r="G11" s="101">
        <v>5963</v>
      </c>
      <c r="H11" s="101">
        <v>4811</v>
      </c>
      <c r="I11" s="101">
        <v>5192.3</v>
      </c>
      <c r="J11" s="101">
        <v>5536.1</v>
      </c>
      <c r="K11" s="101">
        <v>5127.3</v>
      </c>
      <c r="L11" s="101">
        <v>5689.9</v>
      </c>
      <c r="M11" s="101">
        <v>5963</v>
      </c>
      <c r="N11" s="101">
        <v>1267.9</v>
      </c>
      <c r="O11" s="101">
        <v>1405.5</v>
      </c>
      <c r="P11" s="101">
        <v>970.4</v>
      </c>
      <c r="Q11" s="101">
        <v>432</v>
      </c>
      <c r="R11" s="101">
        <v>706</v>
      </c>
      <c r="S11" s="101">
        <v>763.1</v>
      </c>
      <c r="T11" s="173">
        <v>2389</v>
      </c>
      <c r="U11" s="173">
        <v>2443</v>
      </c>
      <c r="V11" s="173">
        <v>2475</v>
      </c>
      <c r="W11" s="173">
        <v>2480</v>
      </c>
      <c r="X11" s="173">
        <v>2480</v>
      </c>
      <c r="Y11" s="173">
        <v>2480</v>
      </c>
      <c r="Z11" s="101">
        <v>762.4</v>
      </c>
      <c r="AA11" s="101">
        <v>866.8</v>
      </c>
      <c r="AB11" s="101">
        <v>956.5</v>
      </c>
      <c r="AC11" s="101">
        <v>1023.6</v>
      </c>
      <c r="AD11" s="101">
        <v>1060.3</v>
      </c>
      <c r="AE11" s="101">
        <v>1071.6</v>
      </c>
      <c r="AF11" s="102">
        <f>Z11/T11/12*1000*1000</f>
        <v>26594.111901772005</v>
      </c>
      <c r="AG11" s="102">
        <f aca="true" t="shared" si="5" ref="AF11:AK12">AA11/U11/12*1000*1000</f>
        <v>29567.471687815523</v>
      </c>
      <c r="AH11" s="102">
        <f t="shared" si="5"/>
        <v>32205.387205387204</v>
      </c>
      <c r="AI11" s="102">
        <f t="shared" si="5"/>
        <v>34395.16129032258</v>
      </c>
      <c r="AJ11" s="102">
        <f t="shared" si="5"/>
        <v>35628.36021505376</v>
      </c>
      <c r="AK11" s="102">
        <f t="shared" si="5"/>
        <v>36008.06451612902</v>
      </c>
      <c r="AL11" s="2"/>
      <c r="AM11" s="2"/>
      <c r="AN11" s="76"/>
      <c r="AO11" s="76"/>
      <c r="AP11" s="76"/>
      <c r="AQ11" s="76"/>
      <c r="AR11" s="76"/>
    </row>
    <row r="12" spans="1:39" s="76" customFormat="1" ht="47.25">
      <c r="A12" s="98" t="s">
        <v>6</v>
      </c>
      <c r="B12" s="120">
        <f aca="true" t="shared" si="6" ref="B12:G12">B14</f>
        <v>20.6</v>
      </c>
      <c r="C12" s="120">
        <f t="shared" si="6"/>
        <v>19.6</v>
      </c>
      <c r="D12" s="120">
        <f t="shared" si="6"/>
        <v>22</v>
      </c>
      <c r="E12" s="120">
        <f t="shared" si="6"/>
        <v>22</v>
      </c>
      <c r="F12" s="120">
        <f t="shared" si="6"/>
        <v>24</v>
      </c>
      <c r="G12" s="120">
        <f t="shared" si="6"/>
        <v>24</v>
      </c>
      <c r="H12" s="120">
        <f aca="true" t="shared" si="7" ref="H12:M12">H14</f>
        <v>20.2</v>
      </c>
      <c r="I12" s="120">
        <f t="shared" si="7"/>
        <v>21.1</v>
      </c>
      <c r="J12" s="120">
        <f t="shared" si="7"/>
        <v>22</v>
      </c>
      <c r="K12" s="120">
        <f t="shared" si="7"/>
        <v>22</v>
      </c>
      <c r="L12" s="120">
        <f t="shared" si="7"/>
        <v>24</v>
      </c>
      <c r="M12" s="120">
        <f t="shared" si="7"/>
        <v>24</v>
      </c>
      <c r="N12" s="56" t="s">
        <v>251</v>
      </c>
      <c r="O12" s="56" t="s">
        <v>252</v>
      </c>
      <c r="P12" s="56" t="s">
        <v>253</v>
      </c>
      <c r="Q12" s="56" t="s">
        <v>253</v>
      </c>
      <c r="R12" s="56" t="s">
        <v>254</v>
      </c>
      <c r="S12" s="56" t="s">
        <v>255</v>
      </c>
      <c r="T12" s="121">
        <f aca="true" t="shared" si="8" ref="T12:Y12">T14</f>
        <v>35</v>
      </c>
      <c r="U12" s="121">
        <f t="shared" si="8"/>
        <v>35</v>
      </c>
      <c r="V12" s="121">
        <f t="shared" si="8"/>
        <v>35</v>
      </c>
      <c r="W12" s="121">
        <f t="shared" si="8"/>
        <v>35</v>
      </c>
      <c r="X12" s="121">
        <f t="shared" si="8"/>
        <v>35</v>
      </c>
      <c r="Y12" s="121">
        <f t="shared" si="8"/>
        <v>35</v>
      </c>
      <c r="Z12" s="56">
        <f aca="true" t="shared" si="9" ref="Z12:AE12">Z14</f>
        <v>6.8</v>
      </c>
      <c r="AA12" s="56">
        <f t="shared" si="9"/>
        <v>7.7</v>
      </c>
      <c r="AB12" s="56">
        <f t="shared" si="9"/>
        <v>8.3</v>
      </c>
      <c r="AC12" s="56">
        <f t="shared" si="9"/>
        <v>8.3</v>
      </c>
      <c r="AD12" s="56">
        <f t="shared" si="9"/>
        <v>9.6</v>
      </c>
      <c r="AE12" s="56">
        <f t="shared" si="9"/>
        <v>9.6</v>
      </c>
      <c r="AF12" s="56">
        <f t="shared" si="5"/>
        <v>16190.476190476189</v>
      </c>
      <c r="AG12" s="56">
        <f t="shared" si="5"/>
        <v>18333.333333333332</v>
      </c>
      <c r="AH12" s="56">
        <f t="shared" si="5"/>
        <v>19761.904761904763</v>
      </c>
      <c r="AI12" s="56">
        <f t="shared" si="5"/>
        <v>19761.904761904763</v>
      </c>
      <c r="AJ12" s="56">
        <f t="shared" si="5"/>
        <v>22857.14285714286</v>
      </c>
      <c r="AK12" s="56">
        <f t="shared" si="5"/>
        <v>22857.14285714286</v>
      </c>
      <c r="AL12" s="2"/>
      <c r="AM12" s="2"/>
    </row>
    <row r="13" spans="1:39" s="55" customFormat="1" ht="15.75" customHeight="1">
      <c r="A13" s="103" t="s">
        <v>70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73"/>
      <c r="U13" s="173"/>
      <c r="V13" s="173"/>
      <c r="W13" s="173"/>
      <c r="X13" s="173"/>
      <c r="Y13" s="173"/>
      <c r="Z13" s="101"/>
      <c r="AA13" s="101"/>
      <c r="AB13" s="101"/>
      <c r="AC13" s="101"/>
      <c r="AD13" s="101"/>
      <c r="AE13" s="101"/>
      <c r="AF13" s="102"/>
      <c r="AG13" s="102"/>
      <c r="AH13" s="102"/>
      <c r="AI13" s="102"/>
      <c r="AJ13" s="102"/>
      <c r="AK13" s="102"/>
      <c r="AL13" s="1"/>
      <c r="AM13" s="1"/>
    </row>
    <row r="14" spans="1:44" s="84" customFormat="1" ht="15.75">
      <c r="A14" s="99" t="s">
        <v>166</v>
      </c>
      <c r="B14" s="101">
        <v>20.6</v>
      </c>
      <c r="C14" s="101">
        <v>19.6</v>
      </c>
      <c r="D14" s="101">
        <v>22</v>
      </c>
      <c r="E14" s="101">
        <v>22</v>
      </c>
      <c r="F14" s="101">
        <v>24</v>
      </c>
      <c r="G14" s="101">
        <v>24</v>
      </c>
      <c r="H14" s="101">
        <v>20.2</v>
      </c>
      <c r="I14" s="101">
        <v>21.1</v>
      </c>
      <c r="J14" s="101">
        <v>22</v>
      </c>
      <c r="K14" s="101">
        <v>22</v>
      </c>
      <c r="L14" s="101">
        <v>24</v>
      </c>
      <c r="M14" s="101">
        <v>24</v>
      </c>
      <c r="N14" s="101">
        <v>1.4</v>
      </c>
      <c r="O14" s="101">
        <v>0.02</v>
      </c>
      <c r="P14" s="101">
        <v>0.8</v>
      </c>
      <c r="Q14" s="101">
        <v>0.8</v>
      </c>
      <c r="R14" s="101">
        <v>0.9</v>
      </c>
      <c r="S14" s="101">
        <v>1</v>
      </c>
      <c r="T14" s="173">
        <v>35</v>
      </c>
      <c r="U14" s="173">
        <v>35</v>
      </c>
      <c r="V14" s="173">
        <v>35</v>
      </c>
      <c r="W14" s="173">
        <v>35</v>
      </c>
      <c r="X14" s="173">
        <v>35</v>
      </c>
      <c r="Y14" s="173">
        <v>35</v>
      </c>
      <c r="Z14" s="101">
        <v>6.8</v>
      </c>
      <c r="AA14" s="101">
        <v>7.7</v>
      </c>
      <c r="AB14" s="101">
        <v>8.3</v>
      </c>
      <c r="AC14" s="101">
        <v>8.3</v>
      </c>
      <c r="AD14" s="101">
        <v>9.6</v>
      </c>
      <c r="AE14" s="101">
        <v>9.6</v>
      </c>
      <c r="AF14" s="102">
        <f aca="true" t="shared" si="10" ref="AF14:AK14">Z14/T14/12*1000*1000</f>
        <v>16190.476190476189</v>
      </c>
      <c r="AG14" s="102">
        <f t="shared" si="10"/>
        <v>18333.333333333332</v>
      </c>
      <c r="AH14" s="102">
        <f t="shared" si="10"/>
        <v>19761.904761904763</v>
      </c>
      <c r="AI14" s="102">
        <f t="shared" si="10"/>
        <v>19761.904761904763</v>
      </c>
      <c r="AJ14" s="102">
        <f t="shared" si="10"/>
        <v>22857.14285714286</v>
      </c>
      <c r="AK14" s="102">
        <f t="shared" si="10"/>
        <v>22857.14285714286</v>
      </c>
      <c r="AL14" s="2"/>
      <c r="AM14" s="2"/>
      <c r="AN14" s="76"/>
      <c r="AO14" s="76"/>
      <c r="AP14" s="76"/>
      <c r="AQ14" s="76"/>
      <c r="AR14" s="76"/>
    </row>
    <row r="15" spans="1:44" ht="15.75">
      <c r="A15" s="99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73"/>
      <c r="U15" s="173"/>
      <c r="V15" s="173"/>
      <c r="W15" s="173"/>
      <c r="X15" s="173"/>
      <c r="Y15" s="173"/>
      <c r="Z15" s="101"/>
      <c r="AA15" s="101"/>
      <c r="AB15" s="101"/>
      <c r="AC15" s="101"/>
      <c r="AD15" s="101"/>
      <c r="AE15" s="101"/>
      <c r="AF15" s="102"/>
      <c r="AG15" s="102"/>
      <c r="AH15" s="102"/>
      <c r="AI15" s="102"/>
      <c r="AJ15" s="102"/>
      <c r="AK15" s="102"/>
      <c r="AL15" s="1"/>
      <c r="AM15" s="1"/>
      <c r="AN15" s="55"/>
      <c r="AO15" s="55"/>
      <c r="AP15" s="55"/>
      <c r="AQ15" s="55"/>
      <c r="AR15" s="55"/>
    </row>
    <row r="16" spans="1:44" s="117" customFormat="1" ht="15.75" customHeight="1">
      <c r="A16" s="98" t="s">
        <v>7</v>
      </c>
      <c r="B16" s="56">
        <f aca="true" t="shared" si="11" ref="B16:M16">SUM(B18)</f>
        <v>138.9</v>
      </c>
      <c r="C16" s="56">
        <f t="shared" si="11"/>
        <v>154.8</v>
      </c>
      <c r="D16" s="56">
        <f t="shared" si="11"/>
        <v>202.1</v>
      </c>
      <c r="E16" s="56">
        <f t="shared" si="11"/>
        <v>202.1</v>
      </c>
      <c r="F16" s="56">
        <f t="shared" si="11"/>
        <v>202.1</v>
      </c>
      <c r="G16" s="56">
        <f t="shared" si="11"/>
        <v>202.1</v>
      </c>
      <c r="H16" s="56">
        <f t="shared" si="11"/>
        <v>138.9</v>
      </c>
      <c r="I16" s="56">
        <f t="shared" si="11"/>
        <v>154.8</v>
      </c>
      <c r="J16" s="56">
        <f t="shared" si="11"/>
        <v>202.1</v>
      </c>
      <c r="K16" s="56">
        <f t="shared" si="11"/>
        <v>202.1</v>
      </c>
      <c r="L16" s="56">
        <f t="shared" si="11"/>
        <v>202.1</v>
      </c>
      <c r="M16" s="56">
        <f t="shared" si="11"/>
        <v>202.1</v>
      </c>
      <c r="N16" s="56" t="s">
        <v>256</v>
      </c>
      <c r="O16" s="56" t="s">
        <v>257</v>
      </c>
      <c r="P16" s="56" t="s">
        <v>258</v>
      </c>
      <c r="Q16" s="56" t="s">
        <v>258</v>
      </c>
      <c r="R16" s="56" t="s">
        <v>258</v>
      </c>
      <c r="S16" s="56" t="s">
        <v>258</v>
      </c>
      <c r="T16" s="121">
        <v>290</v>
      </c>
      <c r="U16" s="121">
        <v>278</v>
      </c>
      <c r="V16" s="121">
        <v>287</v>
      </c>
      <c r="W16" s="121">
        <v>287</v>
      </c>
      <c r="X16" s="121">
        <v>287</v>
      </c>
      <c r="Y16" s="121">
        <v>287</v>
      </c>
      <c r="Z16" s="56">
        <v>58.6</v>
      </c>
      <c r="AA16" s="56">
        <v>62</v>
      </c>
      <c r="AB16" s="56">
        <v>74.9</v>
      </c>
      <c r="AC16" s="56">
        <v>79.2</v>
      </c>
      <c r="AD16" s="56">
        <v>79.5</v>
      </c>
      <c r="AE16" s="56">
        <v>79.9</v>
      </c>
      <c r="AF16" s="56">
        <f aca="true" t="shared" si="12" ref="AF16:AK16">Z16/T16/12*1000*1000</f>
        <v>16839.080459770114</v>
      </c>
      <c r="AG16" s="56">
        <f t="shared" si="12"/>
        <v>18585.131894484413</v>
      </c>
      <c r="AH16" s="56">
        <f t="shared" si="12"/>
        <v>21747.967479674797</v>
      </c>
      <c r="AI16" s="56">
        <f t="shared" si="12"/>
        <v>22996.51567944251</v>
      </c>
      <c r="AJ16" s="56">
        <f t="shared" si="12"/>
        <v>23083.62369337979</v>
      </c>
      <c r="AK16" s="56">
        <f t="shared" si="12"/>
        <v>23199.767711962835</v>
      </c>
      <c r="AL16" s="142"/>
      <c r="AM16" s="140"/>
      <c r="AN16" s="141"/>
      <c r="AO16" s="141"/>
      <c r="AP16" s="141"/>
      <c r="AQ16" s="141"/>
      <c r="AR16" s="141"/>
    </row>
    <row r="17" spans="1:39" s="55" customFormat="1" ht="15.75" customHeight="1">
      <c r="A17" s="99" t="s">
        <v>70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73"/>
      <c r="U17" s="173"/>
      <c r="V17" s="173"/>
      <c r="W17" s="173"/>
      <c r="X17" s="173"/>
      <c r="Y17" s="173"/>
      <c r="Z17" s="101"/>
      <c r="AA17" s="101"/>
      <c r="AB17" s="101"/>
      <c r="AC17" s="101"/>
      <c r="AD17" s="101"/>
      <c r="AE17" s="101"/>
      <c r="AF17" s="102"/>
      <c r="AG17" s="102"/>
      <c r="AH17" s="102"/>
      <c r="AI17" s="102"/>
      <c r="AJ17" s="102"/>
      <c r="AK17" s="102"/>
      <c r="AL17" s="1"/>
      <c r="AM17" s="1"/>
    </row>
    <row r="18" spans="1:44" s="84" customFormat="1" ht="15.75">
      <c r="A18" s="99" t="s">
        <v>167</v>
      </c>
      <c r="B18" s="101">
        <v>138.9</v>
      </c>
      <c r="C18" s="101">
        <v>154.8</v>
      </c>
      <c r="D18" s="101">
        <v>202.1</v>
      </c>
      <c r="E18" s="101">
        <v>202.1</v>
      </c>
      <c r="F18" s="101">
        <v>202.1</v>
      </c>
      <c r="G18" s="101">
        <v>202.1</v>
      </c>
      <c r="H18" s="101">
        <v>138.9</v>
      </c>
      <c r="I18" s="101">
        <v>154.8</v>
      </c>
      <c r="J18" s="101">
        <v>202.1</v>
      </c>
      <c r="K18" s="101">
        <v>202.1</v>
      </c>
      <c r="L18" s="101">
        <v>202.1</v>
      </c>
      <c r="M18" s="101">
        <v>202.1</v>
      </c>
      <c r="N18" s="101">
        <v>11.2</v>
      </c>
      <c r="O18" s="101">
        <v>26.5</v>
      </c>
      <c r="P18" s="101">
        <v>8.5</v>
      </c>
      <c r="Q18" s="101">
        <v>8.5</v>
      </c>
      <c r="R18" s="101">
        <v>8.5</v>
      </c>
      <c r="S18" s="101">
        <v>8.5</v>
      </c>
      <c r="T18" s="173">
        <v>171</v>
      </c>
      <c r="U18" s="173">
        <v>173</v>
      </c>
      <c r="V18" s="173">
        <v>182</v>
      </c>
      <c r="W18" s="173">
        <v>182</v>
      </c>
      <c r="X18" s="173">
        <v>182</v>
      </c>
      <c r="Y18" s="173">
        <v>182</v>
      </c>
      <c r="Z18" s="101">
        <v>33</v>
      </c>
      <c r="AA18" s="101">
        <v>37.1</v>
      </c>
      <c r="AB18" s="101">
        <v>50</v>
      </c>
      <c r="AC18" s="101">
        <v>50</v>
      </c>
      <c r="AD18" s="101">
        <v>50</v>
      </c>
      <c r="AE18" s="101">
        <v>50</v>
      </c>
      <c r="AF18" s="102">
        <f aca="true" t="shared" si="13" ref="AF18:AK19">Z18/T18/12*1000*1000</f>
        <v>16081.871345029238</v>
      </c>
      <c r="AG18" s="102">
        <f t="shared" si="13"/>
        <v>17870.905587668596</v>
      </c>
      <c r="AH18" s="102">
        <f t="shared" si="13"/>
        <v>22893.772893772893</v>
      </c>
      <c r="AI18" s="102">
        <f t="shared" si="13"/>
        <v>22893.772893772893</v>
      </c>
      <c r="AJ18" s="102">
        <f t="shared" si="13"/>
        <v>22893.772893772893</v>
      </c>
      <c r="AK18" s="102">
        <f t="shared" si="13"/>
        <v>22893.772893772893</v>
      </c>
      <c r="AL18" s="2"/>
      <c r="AM18" s="2"/>
      <c r="AN18" s="76"/>
      <c r="AO18" s="76"/>
      <c r="AP18" s="76"/>
      <c r="AQ18" s="76"/>
      <c r="AR18" s="76"/>
    </row>
    <row r="19" spans="1:44" s="117" customFormat="1" ht="15.75" customHeight="1">
      <c r="A19" s="98" t="s">
        <v>8</v>
      </c>
      <c r="B19" s="56">
        <f aca="true" t="shared" si="14" ref="B19:G19">B21</f>
        <v>0</v>
      </c>
      <c r="C19" s="56">
        <f t="shared" si="14"/>
        <v>0</v>
      </c>
      <c r="D19" s="56">
        <f t="shared" si="14"/>
        <v>0</v>
      </c>
      <c r="E19" s="56">
        <f t="shared" si="14"/>
        <v>0</v>
      </c>
      <c r="F19" s="56">
        <f t="shared" si="14"/>
        <v>0</v>
      </c>
      <c r="G19" s="56">
        <f t="shared" si="14"/>
        <v>0</v>
      </c>
      <c r="H19" s="56">
        <f aca="true" t="shared" si="15" ref="H19:M19">H21</f>
        <v>0</v>
      </c>
      <c r="I19" s="56">
        <f t="shared" si="15"/>
        <v>0</v>
      </c>
      <c r="J19" s="56">
        <f t="shared" si="15"/>
        <v>0</v>
      </c>
      <c r="K19" s="56">
        <f t="shared" si="15"/>
        <v>0</v>
      </c>
      <c r="L19" s="56">
        <f t="shared" si="15"/>
        <v>0</v>
      </c>
      <c r="M19" s="56">
        <f t="shared" si="15"/>
        <v>0</v>
      </c>
      <c r="N19" s="56" t="s">
        <v>171</v>
      </c>
      <c r="O19" s="56" t="s">
        <v>171</v>
      </c>
      <c r="P19" s="56" t="s">
        <v>171</v>
      </c>
      <c r="Q19" s="56" t="s">
        <v>171</v>
      </c>
      <c r="R19" s="56" t="s">
        <v>171</v>
      </c>
      <c r="S19" s="56" t="s">
        <v>171</v>
      </c>
      <c r="T19" s="121">
        <f aca="true" t="shared" si="16" ref="T19:Y19">T21</f>
        <v>0</v>
      </c>
      <c r="U19" s="121">
        <f t="shared" si="16"/>
        <v>0</v>
      </c>
      <c r="V19" s="121">
        <f t="shared" si="16"/>
        <v>0</v>
      </c>
      <c r="W19" s="121">
        <f t="shared" si="16"/>
        <v>0</v>
      </c>
      <c r="X19" s="121">
        <f t="shared" si="16"/>
        <v>0</v>
      </c>
      <c r="Y19" s="121">
        <f t="shared" si="16"/>
        <v>0</v>
      </c>
      <c r="Z19" s="56">
        <f aca="true" t="shared" si="17" ref="Z19:AE19">Z21</f>
        <v>0</v>
      </c>
      <c r="AA19" s="56">
        <f t="shared" si="17"/>
        <v>0</v>
      </c>
      <c r="AB19" s="56">
        <f t="shared" si="17"/>
        <v>0</v>
      </c>
      <c r="AC19" s="56">
        <f t="shared" si="17"/>
        <v>0</v>
      </c>
      <c r="AD19" s="56">
        <f t="shared" si="17"/>
        <v>0</v>
      </c>
      <c r="AE19" s="56">
        <f t="shared" si="17"/>
        <v>0</v>
      </c>
      <c r="AF19" s="56" t="e">
        <f t="shared" si="13"/>
        <v>#DIV/0!</v>
      </c>
      <c r="AG19" s="56" t="e">
        <f t="shared" si="13"/>
        <v>#DIV/0!</v>
      </c>
      <c r="AH19" s="56" t="e">
        <f t="shared" si="13"/>
        <v>#DIV/0!</v>
      </c>
      <c r="AI19" s="56" t="e">
        <f t="shared" si="13"/>
        <v>#DIV/0!</v>
      </c>
      <c r="AJ19" s="56" t="e">
        <f t="shared" si="13"/>
        <v>#DIV/0!</v>
      </c>
      <c r="AK19" s="56" t="e">
        <f t="shared" si="13"/>
        <v>#DIV/0!</v>
      </c>
      <c r="AL19" s="140"/>
      <c r="AM19" s="140"/>
      <c r="AN19" s="141"/>
      <c r="AO19" s="141"/>
      <c r="AP19" s="141"/>
      <c r="AQ19" s="141"/>
      <c r="AR19" s="141"/>
    </row>
    <row r="20" spans="1:39" s="55" customFormat="1" ht="15.75" customHeight="1">
      <c r="A20" s="99" t="s">
        <v>70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73"/>
      <c r="U20" s="173"/>
      <c r="V20" s="173"/>
      <c r="W20" s="173"/>
      <c r="X20" s="173"/>
      <c r="Y20" s="173"/>
      <c r="Z20" s="101"/>
      <c r="AA20" s="101"/>
      <c r="AB20" s="101"/>
      <c r="AC20" s="101"/>
      <c r="AD20" s="101"/>
      <c r="AE20" s="101"/>
      <c r="AF20" s="102"/>
      <c r="AG20" s="102"/>
      <c r="AH20" s="102"/>
      <c r="AI20" s="102"/>
      <c r="AJ20" s="102"/>
      <c r="AK20" s="102"/>
      <c r="AL20" s="1"/>
      <c r="AM20" s="1"/>
    </row>
    <row r="21" spans="1:44" s="59" customFormat="1" ht="18.75" customHeight="1">
      <c r="A21" s="99" t="s">
        <v>259</v>
      </c>
      <c r="B21" s="101">
        <v>0</v>
      </c>
      <c r="C21" s="101">
        <v>0</v>
      </c>
      <c r="D21" s="101">
        <v>0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73">
        <v>0</v>
      </c>
      <c r="U21" s="173">
        <v>0</v>
      </c>
      <c r="V21" s="173">
        <v>0</v>
      </c>
      <c r="W21" s="173">
        <v>0</v>
      </c>
      <c r="X21" s="173">
        <v>0</v>
      </c>
      <c r="Y21" s="173">
        <v>0</v>
      </c>
      <c r="Z21" s="101">
        <v>0</v>
      </c>
      <c r="AA21" s="101">
        <v>0</v>
      </c>
      <c r="AB21" s="101">
        <v>0</v>
      </c>
      <c r="AC21" s="101">
        <v>0</v>
      </c>
      <c r="AD21" s="101">
        <v>0</v>
      </c>
      <c r="AE21" s="101">
        <v>0</v>
      </c>
      <c r="AF21" s="56" t="e">
        <f aca="true" t="shared" si="18" ref="AF21:AK21">Z21/T21/12*1000*1000</f>
        <v>#DIV/0!</v>
      </c>
      <c r="AG21" s="56" t="e">
        <f t="shared" si="18"/>
        <v>#DIV/0!</v>
      </c>
      <c r="AH21" s="56" t="e">
        <f t="shared" si="18"/>
        <v>#DIV/0!</v>
      </c>
      <c r="AI21" s="56" t="e">
        <f t="shared" si="18"/>
        <v>#DIV/0!</v>
      </c>
      <c r="AJ21" s="56" t="e">
        <f t="shared" si="18"/>
        <v>#DIV/0!</v>
      </c>
      <c r="AK21" s="56" t="e">
        <f t="shared" si="18"/>
        <v>#DIV/0!</v>
      </c>
      <c r="AL21" s="1"/>
      <c r="AM21" s="1"/>
      <c r="AN21" s="55"/>
      <c r="AO21" s="55"/>
      <c r="AP21" s="55"/>
      <c r="AQ21" s="55"/>
      <c r="AR21" s="55"/>
    </row>
    <row r="22" spans="1:44" ht="15.75">
      <c r="A22" s="99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73"/>
      <c r="U22" s="173"/>
      <c r="V22" s="173"/>
      <c r="W22" s="173"/>
      <c r="X22" s="173"/>
      <c r="Y22" s="173"/>
      <c r="Z22" s="101"/>
      <c r="AA22" s="101"/>
      <c r="AB22" s="101"/>
      <c r="AC22" s="101"/>
      <c r="AD22" s="101"/>
      <c r="AE22" s="101"/>
      <c r="AF22" s="102"/>
      <c r="AG22" s="102"/>
      <c r="AH22" s="102"/>
      <c r="AI22" s="102"/>
      <c r="AJ22" s="102"/>
      <c r="AK22" s="102"/>
      <c r="AL22" s="1"/>
      <c r="AM22" s="1"/>
      <c r="AN22" s="55"/>
      <c r="AO22" s="55"/>
      <c r="AP22" s="55"/>
      <c r="AQ22" s="55"/>
      <c r="AR22" s="55"/>
    </row>
    <row r="23" spans="1:44" s="117" customFormat="1" ht="15.75" customHeight="1">
      <c r="A23" s="98" t="s">
        <v>9</v>
      </c>
      <c r="B23" s="56">
        <f>SUM(B25)</f>
        <v>54.6</v>
      </c>
      <c r="C23" s="56">
        <f aca="true" t="shared" si="19" ref="C23:AE23">SUM(C25)</f>
        <v>55.4</v>
      </c>
      <c r="D23" s="56">
        <f t="shared" si="19"/>
        <v>59</v>
      </c>
      <c r="E23" s="56">
        <f t="shared" si="19"/>
        <v>62</v>
      </c>
      <c r="F23" s="56">
        <f t="shared" si="19"/>
        <v>65</v>
      </c>
      <c r="G23" s="56">
        <f t="shared" si="19"/>
        <v>68</v>
      </c>
      <c r="H23" s="56">
        <f t="shared" si="19"/>
        <v>54.6</v>
      </c>
      <c r="I23" s="56">
        <f t="shared" si="19"/>
        <v>55.4</v>
      </c>
      <c r="J23" s="56">
        <f t="shared" si="19"/>
        <v>59</v>
      </c>
      <c r="K23" s="56">
        <f t="shared" si="19"/>
        <v>62</v>
      </c>
      <c r="L23" s="56">
        <f t="shared" si="19"/>
        <v>65</v>
      </c>
      <c r="M23" s="56">
        <f t="shared" si="19"/>
        <v>68</v>
      </c>
      <c r="N23" s="56" t="s">
        <v>260</v>
      </c>
      <c r="O23" s="56" t="s">
        <v>261</v>
      </c>
      <c r="P23" s="56" t="s">
        <v>262</v>
      </c>
      <c r="Q23" s="56" t="s">
        <v>263</v>
      </c>
      <c r="R23" s="56" t="s">
        <v>264</v>
      </c>
      <c r="S23" s="56" t="s">
        <v>265</v>
      </c>
      <c r="T23" s="121">
        <f t="shared" si="19"/>
        <v>137</v>
      </c>
      <c r="U23" s="121">
        <f t="shared" si="19"/>
        <v>135</v>
      </c>
      <c r="V23" s="121">
        <f t="shared" si="19"/>
        <v>141</v>
      </c>
      <c r="W23" s="121">
        <f t="shared" si="19"/>
        <v>145</v>
      </c>
      <c r="X23" s="121">
        <f t="shared" si="19"/>
        <v>145</v>
      </c>
      <c r="Y23" s="121">
        <f t="shared" si="19"/>
        <v>145</v>
      </c>
      <c r="Z23" s="56">
        <f t="shared" si="19"/>
        <v>15</v>
      </c>
      <c r="AA23" s="56">
        <f t="shared" si="19"/>
        <v>15.1</v>
      </c>
      <c r="AB23" s="56">
        <f t="shared" si="19"/>
        <v>20.4</v>
      </c>
      <c r="AC23" s="56">
        <f t="shared" si="19"/>
        <v>21</v>
      </c>
      <c r="AD23" s="56">
        <f t="shared" si="19"/>
        <v>21.5</v>
      </c>
      <c r="AE23" s="56">
        <f t="shared" si="19"/>
        <v>22</v>
      </c>
      <c r="AF23" s="56">
        <f aca="true" t="shared" si="20" ref="AF23:AK23">Z23/T23/12*1000*1000</f>
        <v>9124.087591240876</v>
      </c>
      <c r="AG23" s="56">
        <f t="shared" si="20"/>
        <v>9320.987654320987</v>
      </c>
      <c r="AH23" s="56">
        <f t="shared" si="20"/>
        <v>12056.737588652482</v>
      </c>
      <c r="AI23" s="56">
        <f t="shared" si="20"/>
        <v>12068.96551724138</v>
      </c>
      <c r="AJ23" s="56">
        <f t="shared" si="20"/>
        <v>12356.32183908046</v>
      </c>
      <c r="AK23" s="56">
        <f t="shared" si="20"/>
        <v>12643.67816091954</v>
      </c>
      <c r="AL23" s="140"/>
      <c r="AM23" s="140"/>
      <c r="AN23" s="141"/>
      <c r="AO23" s="141"/>
      <c r="AP23" s="141"/>
      <c r="AQ23" s="141"/>
      <c r="AR23" s="141"/>
    </row>
    <row r="24" spans="1:39" s="55" customFormat="1" ht="15.75" customHeight="1">
      <c r="A24" s="99" t="s">
        <v>70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73"/>
      <c r="U24" s="173"/>
      <c r="V24" s="173"/>
      <c r="W24" s="173"/>
      <c r="X24" s="173"/>
      <c r="Y24" s="173"/>
      <c r="Z24" s="101"/>
      <c r="AA24" s="101"/>
      <c r="AB24" s="101"/>
      <c r="AC24" s="101"/>
      <c r="AD24" s="101"/>
      <c r="AE24" s="101"/>
      <c r="AF24" s="102"/>
      <c r="AG24" s="102"/>
      <c r="AH24" s="102"/>
      <c r="AI24" s="102"/>
      <c r="AJ24" s="102"/>
      <c r="AK24" s="102"/>
      <c r="AL24" s="1"/>
      <c r="AM24" s="1"/>
    </row>
    <row r="25" spans="1:44" s="59" customFormat="1" ht="15.75">
      <c r="A25" s="99" t="s">
        <v>168</v>
      </c>
      <c r="B25" s="101">
        <v>54.6</v>
      </c>
      <c r="C25" s="101">
        <v>55.4</v>
      </c>
      <c r="D25" s="101">
        <v>59</v>
      </c>
      <c r="E25" s="101">
        <v>62</v>
      </c>
      <c r="F25" s="101">
        <v>65</v>
      </c>
      <c r="G25" s="101">
        <v>68</v>
      </c>
      <c r="H25" s="101">
        <v>54.6</v>
      </c>
      <c r="I25" s="101">
        <v>55.4</v>
      </c>
      <c r="J25" s="101">
        <v>59</v>
      </c>
      <c r="K25" s="101">
        <v>62</v>
      </c>
      <c r="L25" s="101">
        <v>65</v>
      </c>
      <c r="M25" s="101">
        <v>68</v>
      </c>
      <c r="N25" s="101">
        <v>15.2</v>
      </c>
      <c r="O25" s="101">
        <v>13.8</v>
      </c>
      <c r="P25" s="101">
        <v>14</v>
      </c>
      <c r="Q25" s="101">
        <v>16</v>
      </c>
      <c r="R25" s="101">
        <v>17</v>
      </c>
      <c r="S25" s="101">
        <v>19</v>
      </c>
      <c r="T25" s="173">
        <v>137</v>
      </c>
      <c r="U25" s="173">
        <v>135</v>
      </c>
      <c r="V25" s="173">
        <v>141</v>
      </c>
      <c r="W25" s="173">
        <v>145</v>
      </c>
      <c r="X25" s="173">
        <v>145</v>
      </c>
      <c r="Y25" s="173">
        <v>145</v>
      </c>
      <c r="Z25" s="101">
        <v>15</v>
      </c>
      <c r="AA25" s="101">
        <v>15.1</v>
      </c>
      <c r="AB25" s="101">
        <v>20.4</v>
      </c>
      <c r="AC25" s="101">
        <v>21</v>
      </c>
      <c r="AD25" s="101">
        <v>21.5</v>
      </c>
      <c r="AE25" s="101">
        <v>22</v>
      </c>
      <c r="AF25" s="102">
        <f>Z25/T25/12*1000*1000</f>
        <v>9124.087591240876</v>
      </c>
      <c r="AG25" s="102">
        <f aca="true" t="shared" si="21" ref="AF25:AK27">AA25/U25/12*1000*1000</f>
        <v>9320.987654320987</v>
      </c>
      <c r="AH25" s="102">
        <f t="shared" si="21"/>
        <v>12056.737588652482</v>
      </c>
      <c r="AI25" s="102">
        <f t="shared" si="21"/>
        <v>12068.96551724138</v>
      </c>
      <c r="AJ25" s="102">
        <f t="shared" si="21"/>
        <v>12356.32183908046</v>
      </c>
      <c r="AK25" s="102">
        <f t="shared" si="21"/>
        <v>12643.67816091954</v>
      </c>
      <c r="AL25" s="1"/>
      <c r="AM25" s="1"/>
      <c r="AN25" s="55"/>
      <c r="AO25" s="55"/>
      <c r="AP25" s="55"/>
      <c r="AQ25" s="55"/>
      <c r="AR25" s="55"/>
    </row>
    <row r="26" spans="1:37" ht="15">
      <c r="A26" s="178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80"/>
      <c r="U26" s="180"/>
      <c r="V26" s="180"/>
      <c r="W26" s="180"/>
      <c r="X26" s="180"/>
      <c r="Y26" s="180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</row>
    <row r="27" spans="1:44" s="117" customFormat="1" ht="49.5" customHeight="1">
      <c r="A27" s="98" t="s">
        <v>66</v>
      </c>
      <c r="B27" s="56">
        <f aca="true" t="shared" si="22" ref="B27:AE27">B29</f>
        <v>172.6</v>
      </c>
      <c r="C27" s="56">
        <f t="shared" si="22"/>
        <v>188.4</v>
      </c>
      <c r="D27" s="56">
        <f t="shared" si="22"/>
        <v>190</v>
      </c>
      <c r="E27" s="56">
        <f t="shared" si="22"/>
        <v>194</v>
      </c>
      <c r="F27" s="56">
        <f t="shared" si="22"/>
        <v>198.5</v>
      </c>
      <c r="G27" s="56">
        <f t="shared" si="22"/>
        <v>203</v>
      </c>
      <c r="H27" s="56">
        <f t="shared" si="22"/>
        <v>173.7</v>
      </c>
      <c r="I27" s="56">
        <f t="shared" si="22"/>
        <v>189.7</v>
      </c>
      <c r="J27" s="56">
        <f t="shared" si="22"/>
        <v>192</v>
      </c>
      <c r="K27" s="56">
        <f t="shared" si="22"/>
        <v>195</v>
      </c>
      <c r="L27" s="56">
        <f t="shared" si="22"/>
        <v>200</v>
      </c>
      <c r="M27" s="56">
        <f t="shared" si="22"/>
        <v>205</v>
      </c>
      <c r="N27" s="56" t="s">
        <v>266</v>
      </c>
      <c r="O27" s="56" t="s">
        <v>267</v>
      </c>
      <c r="P27" s="56" t="s">
        <v>268</v>
      </c>
      <c r="Q27" s="56" t="s">
        <v>269</v>
      </c>
      <c r="R27" s="56" t="s">
        <v>270</v>
      </c>
      <c r="S27" s="56" t="s">
        <v>268</v>
      </c>
      <c r="T27" s="121">
        <f t="shared" si="22"/>
        <v>113</v>
      </c>
      <c r="U27" s="121">
        <f t="shared" si="22"/>
        <v>110</v>
      </c>
      <c r="V27" s="121">
        <f t="shared" si="22"/>
        <v>102</v>
      </c>
      <c r="W27" s="121">
        <f t="shared" si="22"/>
        <v>100</v>
      </c>
      <c r="X27" s="121">
        <f t="shared" si="22"/>
        <v>100</v>
      </c>
      <c r="Y27" s="121">
        <f t="shared" si="22"/>
        <v>100</v>
      </c>
      <c r="Z27" s="56">
        <f t="shared" si="22"/>
        <v>10.5</v>
      </c>
      <c r="AA27" s="56">
        <f t="shared" si="22"/>
        <v>11.7</v>
      </c>
      <c r="AB27" s="56">
        <f t="shared" si="22"/>
        <v>22</v>
      </c>
      <c r="AC27" s="56">
        <f t="shared" si="22"/>
        <v>22.5</v>
      </c>
      <c r="AD27" s="56">
        <f t="shared" si="22"/>
        <v>23</v>
      </c>
      <c r="AE27" s="56">
        <f t="shared" si="22"/>
        <v>24</v>
      </c>
      <c r="AF27" s="56">
        <f t="shared" si="21"/>
        <v>7743.362831858408</v>
      </c>
      <c r="AG27" s="56">
        <f t="shared" si="21"/>
        <v>8863.636363636364</v>
      </c>
      <c r="AH27" s="56">
        <f t="shared" si="21"/>
        <v>17973.85620915033</v>
      </c>
      <c r="AI27" s="56">
        <f t="shared" si="21"/>
        <v>18750</v>
      </c>
      <c r="AJ27" s="56">
        <f t="shared" si="21"/>
        <v>19166.666666666668</v>
      </c>
      <c r="AK27" s="56">
        <f t="shared" si="21"/>
        <v>20000</v>
      </c>
      <c r="AL27" s="140"/>
      <c r="AM27" s="140"/>
      <c r="AN27" s="141"/>
      <c r="AO27" s="141"/>
      <c r="AP27" s="141"/>
      <c r="AQ27" s="141"/>
      <c r="AR27" s="141"/>
    </row>
    <row r="28" spans="1:39" s="76" customFormat="1" ht="15.75" customHeight="1">
      <c r="A28" s="99" t="s">
        <v>70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73"/>
      <c r="U28" s="173"/>
      <c r="V28" s="173"/>
      <c r="W28" s="173"/>
      <c r="X28" s="173"/>
      <c r="Y28" s="173"/>
      <c r="Z28" s="101"/>
      <c r="AA28" s="101"/>
      <c r="AB28" s="101"/>
      <c r="AC28" s="101"/>
      <c r="AD28" s="101"/>
      <c r="AE28" s="101"/>
      <c r="AF28" s="102"/>
      <c r="AG28" s="102"/>
      <c r="AH28" s="102"/>
      <c r="AI28" s="102"/>
      <c r="AJ28" s="102"/>
      <c r="AK28" s="102"/>
      <c r="AL28" s="2"/>
      <c r="AM28" s="2"/>
    </row>
    <row r="29" spans="1:44" s="84" customFormat="1" ht="12.75" customHeight="1">
      <c r="A29" s="99" t="s">
        <v>177</v>
      </c>
      <c r="B29" s="101">
        <v>172.6</v>
      </c>
      <c r="C29" s="101">
        <v>188.4</v>
      </c>
      <c r="D29" s="101">
        <v>190</v>
      </c>
      <c r="E29" s="101">
        <v>194</v>
      </c>
      <c r="F29" s="101">
        <v>198.5</v>
      </c>
      <c r="G29" s="101">
        <v>203</v>
      </c>
      <c r="H29" s="101">
        <v>173.7</v>
      </c>
      <c r="I29" s="101">
        <v>189.7</v>
      </c>
      <c r="J29" s="101">
        <v>192</v>
      </c>
      <c r="K29" s="101">
        <v>195</v>
      </c>
      <c r="L29" s="101">
        <v>200</v>
      </c>
      <c r="M29" s="101">
        <v>205</v>
      </c>
      <c r="N29" s="101">
        <v>1.1</v>
      </c>
      <c r="O29" s="101">
        <v>1.4</v>
      </c>
      <c r="P29" s="101">
        <v>2</v>
      </c>
      <c r="Q29" s="101">
        <v>1</v>
      </c>
      <c r="R29" s="101">
        <v>1.5</v>
      </c>
      <c r="S29" s="101">
        <v>2</v>
      </c>
      <c r="T29" s="173">
        <v>113</v>
      </c>
      <c r="U29" s="173">
        <v>110</v>
      </c>
      <c r="V29" s="173">
        <v>102</v>
      </c>
      <c r="W29" s="173">
        <v>100</v>
      </c>
      <c r="X29" s="173">
        <v>100</v>
      </c>
      <c r="Y29" s="173">
        <v>100</v>
      </c>
      <c r="Z29" s="101">
        <v>10.5</v>
      </c>
      <c r="AA29" s="101">
        <v>11.7</v>
      </c>
      <c r="AB29" s="101">
        <v>22</v>
      </c>
      <c r="AC29" s="101">
        <v>22.5</v>
      </c>
      <c r="AD29" s="101">
        <v>23</v>
      </c>
      <c r="AE29" s="101">
        <v>24</v>
      </c>
      <c r="AF29" s="102">
        <f aca="true" t="shared" si="23" ref="AF29:AK29">Z29/T29/12*1000*1000</f>
        <v>7743.362831858408</v>
      </c>
      <c r="AG29" s="102">
        <f t="shared" si="23"/>
        <v>8863.636363636364</v>
      </c>
      <c r="AH29" s="102">
        <f t="shared" si="23"/>
        <v>17973.85620915033</v>
      </c>
      <c r="AI29" s="102">
        <f t="shared" si="23"/>
        <v>18750</v>
      </c>
      <c r="AJ29" s="102">
        <f t="shared" si="23"/>
        <v>19166.666666666668</v>
      </c>
      <c r="AK29" s="102">
        <f t="shared" si="23"/>
        <v>20000</v>
      </c>
      <c r="AL29" s="2"/>
      <c r="AM29" s="2"/>
      <c r="AN29" s="76"/>
      <c r="AO29" s="76"/>
      <c r="AP29" s="76"/>
      <c r="AQ29" s="76"/>
      <c r="AR29" s="76"/>
    </row>
    <row r="30" spans="1:44" ht="15.75">
      <c r="A30" s="99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73"/>
      <c r="U30" s="173"/>
      <c r="V30" s="173"/>
      <c r="W30" s="173"/>
      <c r="X30" s="173"/>
      <c r="Y30" s="173"/>
      <c r="Z30" s="101"/>
      <c r="AA30" s="101"/>
      <c r="AB30" s="101"/>
      <c r="AC30" s="101"/>
      <c r="AD30" s="101"/>
      <c r="AE30" s="101"/>
      <c r="AF30" s="102"/>
      <c r="AG30" s="102"/>
      <c r="AH30" s="102"/>
      <c r="AI30" s="102"/>
      <c r="AJ30" s="102"/>
      <c r="AK30" s="102"/>
      <c r="AL30" s="1"/>
      <c r="AM30" s="1"/>
      <c r="AN30" s="55"/>
      <c r="AO30" s="55"/>
      <c r="AP30" s="55"/>
      <c r="AQ30" s="55"/>
      <c r="AR30" s="55"/>
    </row>
    <row r="31" spans="1:44" s="117" customFormat="1" ht="12.75" customHeight="1">
      <c r="A31" s="98" t="s">
        <v>10</v>
      </c>
      <c r="B31" s="56">
        <f aca="true" t="shared" si="24" ref="B31:M31">B33</f>
        <v>3.7</v>
      </c>
      <c r="C31" s="56">
        <f t="shared" si="24"/>
        <v>3.6</v>
      </c>
      <c r="D31" s="56">
        <f t="shared" si="24"/>
        <v>3.7</v>
      </c>
      <c r="E31" s="56">
        <f t="shared" si="24"/>
        <v>3.8</v>
      </c>
      <c r="F31" s="56">
        <f t="shared" si="24"/>
        <v>3.8</v>
      </c>
      <c r="G31" s="56">
        <f t="shared" si="24"/>
        <v>3.9</v>
      </c>
      <c r="H31" s="56">
        <f t="shared" si="24"/>
        <v>52.7</v>
      </c>
      <c r="I31" s="56">
        <f t="shared" si="24"/>
        <v>52.1</v>
      </c>
      <c r="J31" s="56">
        <f t="shared" si="24"/>
        <v>53.1</v>
      </c>
      <c r="K31" s="56">
        <f t="shared" si="24"/>
        <v>53.6</v>
      </c>
      <c r="L31" s="56">
        <f t="shared" si="24"/>
        <v>57.3</v>
      </c>
      <c r="M31" s="56">
        <f t="shared" si="24"/>
        <v>61.4</v>
      </c>
      <c r="N31" s="56" t="s">
        <v>271</v>
      </c>
      <c r="O31" s="56" t="s">
        <v>272</v>
      </c>
      <c r="P31" s="56" t="s">
        <v>272</v>
      </c>
      <c r="Q31" s="56" t="s">
        <v>272</v>
      </c>
      <c r="R31" s="56" t="s">
        <v>272</v>
      </c>
      <c r="S31" s="56" t="s">
        <v>273</v>
      </c>
      <c r="T31" s="121">
        <f aca="true" t="shared" si="25" ref="T31:Y31">T33</f>
        <v>95</v>
      </c>
      <c r="U31" s="121">
        <f t="shared" si="25"/>
        <v>85</v>
      </c>
      <c r="V31" s="121">
        <f t="shared" si="25"/>
        <v>93</v>
      </c>
      <c r="W31" s="121">
        <f t="shared" si="25"/>
        <v>95</v>
      </c>
      <c r="X31" s="121">
        <f t="shared" si="25"/>
        <v>96</v>
      </c>
      <c r="Y31" s="121">
        <f t="shared" si="25"/>
        <v>97</v>
      </c>
      <c r="Z31" s="56">
        <f aca="true" t="shared" si="26" ref="Z31:AE31">Z33</f>
        <v>8.1</v>
      </c>
      <c r="AA31" s="56">
        <f t="shared" si="26"/>
        <v>8.1</v>
      </c>
      <c r="AB31" s="56">
        <f t="shared" si="26"/>
        <v>8.8</v>
      </c>
      <c r="AC31" s="56">
        <f t="shared" si="26"/>
        <v>9</v>
      </c>
      <c r="AD31" s="56">
        <f t="shared" si="26"/>
        <v>9.1</v>
      </c>
      <c r="AE31" s="56">
        <f t="shared" si="26"/>
        <v>9.1</v>
      </c>
      <c r="AF31" s="56">
        <f aca="true" t="shared" si="27" ref="AF31:AK31">Z31/T31/12*1000*1000</f>
        <v>7105.263157894737</v>
      </c>
      <c r="AG31" s="56">
        <f t="shared" si="27"/>
        <v>7941.176470588234</v>
      </c>
      <c r="AH31" s="56">
        <f t="shared" si="27"/>
        <v>7885.304659498209</v>
      </c>
      <c r="AI31" s="56">
        <f t="shared" si="27"/>
        <v>7894.736842105263</v>
      </c>
      <c r="AJ31" s="56">
        <f t="shared" si="27"/>
        <v>7899.305555555556</v>
      </c>
      <c r="AK31" s="56">
        <f t="shared" si="27"/>
        <v>7817.86941580756</v>
      </c>
      <c r="AL31" s="140"/>
      <c r="AM31" s="140"/>
      <c r="AN31" s="141"/>
      <c r="AO31" s="141"/>
      <c r="AP31" s="141"/>
      <c r="AQ31" s="141"/>
      <c r="AR31" s="141"/>
    </row>
    <row r="32" spans="1:39" s="55" customFormat="1" ht="13.5" customHeight="1">
      <c r="A32" s="99" t="s">
        <v>70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73"/>
      <c r="U32" s="173"/>
      <c r="V32" s="173"/>
      <c r="W32" s="173"/>
      <c r="X32" s="173"/>
      <c r="Y32" s="173"/>
      <c r="Z32" s="101"/>
      <c r="AA32" s="101"/>
      <c r="AB32" s="101"/>
      <c r="AC32" s="101"/>
      <c r="AD32" s="101"/>
      <c r="AE32" s="101"/>
      <c r="AF32" s="102"/>
      <c r="AG32" s="102"/>
      <c r="AH32" s="102"/>
      <c r="AI32" s="102"/>
      <c r="AJ32" s="102"/>
      <c r="AK32" s="102"/>
      <c r="AL32" s="1"/>
      <c r="AM32" s="1"/>
    </row>
    <row r="33" spans="1:44" s="59" customFormat="1" ht="15.75">
      <c r="A33" s="99" t="s">
        <v>170</v>
      </c>
      <c r="B33" s="101">
        <v>3.7</v>
      </c>
      <c r="C33" s="101">
        <v>3.6</v>
      </c>
      <c r="D33" s="101">
        <v>3.7</v>
      </c>
      <c r="E33" s="101">
        <v>3.8</v>
      </c>
      <c r="F33" s="101">
        <v>3.8</v>
      </c>
      <c r="G33" s="101">
        <v>3.9</v>
      </c>
      <c r="H33" s="101">
        <v>52.7</v>
      </c>
      <c r="I33" s="101">
        <v>52.1</v>
      </c>
      <c r="J33" s="101">
        <v>53.1</v>
      </c>
      <c r="K33" s="101">
        <v>53.6</v>
      </c>
      <c r="L33" s="101">
        <v>57.3</v>
      </c>
      <c r="M33" s="101">
        <v>61.4</v>
      </c>
      <c r="N33" s="101">
        <v>0.028</v>
      </c>
      <c r="O33" s="101">
        <v>1.7</v>
      </c>
      <c r="P33" s="101">
        <v>1.7</v>
      </c>
      <c r="Q33" s="101">
        <v>1.7</v>
      </c>
      <c r="R33" s="101">
        <v>1.7</v>
      </c>
      <c r="S33" s="101">
        <v>1.8</v>
      </c>
      <c r="T33" s="173">
        <v>95</v>
      </c>
      <c r="U33" s="173">
        <v>85</v>
      </c>
      <c r="V33" s="173">
        <v>93</v>
      </c>
      <c r="W33" s="173">
        <v>95</v>
      </c>
      <c r="X33" s="173">
        <v>96</v>
      </c>
      <c r="Y33" s="173">
        <v>97</v>
      </c>
      <c r="Z33" s="101">
        <v>8.1</v>
      </c>
      <c r="AA33" s="101">
        <v>8.1</v>
      </c>
      <c r="AB33" s="101">
        <v>8.8</v>
      </c>
      <c r="AC33" s="101">
        <v>9</v>
      </c>
      <c r="AD33" s="101">
        <v>9.1</v>
      </c>
      <c r="AE33" s="101">
        <v>9.1</v>
      </c>
      <c r="AF33" s="102">
        <f aca="true" t="shared" si="28" ref="AF33:AK33">Z33/T33/12*1000*1000</f>
        <v>7105.263157894737</v>
      </c>
      <c r="AG33" s="102">
        <f t="shared" si="28"/>
        <v>7941.176470588234</v>
      </c>
      <c r="AH33" s="102">
        <f t="shared" si="28"/>
        <v>7885.304659498209</v>
      </c>
      <c r="AI33" s="102">
        <f t="shared" si="28"/>
        <v>7894.736842105263</v>
      </c>
      <c r="AJ33" s="102">
        <f t="shared" si="28"/>
        <v>7899.305555555556</v>
      </c>
      <c r="AK33" s="102">
        <f t="shared" si="28"/>
        <v>7817.86941580756</v>
      </c>
      <c r="AL33" s="1"/>
      <c r="AM33" s="1"/>
      <c r="AN33" s="55"/>
      <c r="AO33" s="55"/>
      <c r="AP33" s="55"/>
      <c r="AQ33" s="55"/>
      <c r="AR33" s="55"/>
    </row>
    <row r="34" spans="1:44" ht="15.75">
      <c r="A34" s="99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73"/>
      <c r="U34" s="173"/>
      <c r="V34" s="173"/>
      <c r="W34" s="173"/>
      <c r="X34" s="173"/>
      <c r="Y34" s="173"/>
      <c r="Z34" s="101"/>
      <c r="AA34" s="101"/>
      <c r="AB34" s="101"/>
      <c r="AC34" s="101"/>
      <c r="AD34" s="101"/>
      <c r="AE34" s="101"/>
      <c r="AF34" s="102"/>
      <c r="AG34" s="102"/>
      <c r="AH34" s="102"/>
      <c r="AI34" s="102"/>
      <c r="AJ34" s="102"/>
      <c r="AK34" s="102"/>
      <c r="AL34" s="1"/>
      <c r="AM34" s="1"/>
      <c r="AN34" s="55"/>
      <c r="AO34" s="55"/>
      <c r="AP34" s="55"/>
      <c r="AQ34" s="55"/>
      <c r="AR34" s="55"/>
    </row>
    <row r="35" spans="1:44" s="59" customFormat="1" ht="15.75">
      <c r="A35" s="98" t="s">
        <v>11</v>
      </c>
      <c r="B35" s="56">
        <f aca="true" t="shared" si="29" ref="B35:G35">B37</f>
        <v>0</v>
      </c>
      <c r="C35" s="56">
        <f t="shared" si="29"/>
        <v>0</v>
      </c>
      <c r="D35" s="56">
        <f t="shared" si="29"/>
        <v>0</v>
      </c>
      <c r="E35" s="56">
        <f t="shared" si="29"/>
        <v>0</v>
      </c>
      <c r="F35" s="56">
        <f t="shared" si="29"/>
        <v>0</v>
      </c>
      <c r="G35" s="56">
        <f t="shared" si="29"/>
        <v>0</v>
      </c>
      <c r="H35" s="56">
        <f aca="true" t="shared" si="30" ref="H35:M35">H37</f>
        <v>0</v>
      </c>
      <c r="I35" s="56">
        <f t="shared" si="30"/>
        <v>0</v>
      </c>
      <c r="J35" s="56">
        <f t="shared" si="30"/>
        <v>0</v>
      </c>
      <c r="K35" s="56">
        <f t="shared" si="30"/>
        <v>0</v>
      </c>
      <c r="L35" s="56">
        <f t="shared" si="30"/>
        <v>0</v>
      </c>
      <c r="M35" s="56">
        <f t="shared" si="30"/>
        <v>0</v>
      </c>
      <c r="N35" s="56" t="s">
        <v>171</v>
      </c>
      <c r="O35" s="56" t="s">
        <v>171</v>
      </c>
      <c r="P35" s="56" t="s">
        <v>171</v>
      </c>
      <c r="Q35" s="56" t="s">
        <v>171</v>
      </c>
      <c r="R35" s="56" t="s">
        <v>171</v>
      </c>
      <c r="S35" s="56" t="s">
        <v>171</v>
      </c>
      <c r="T35" s="121">
        <v>0</v>
      </c>
      <c r="U35" s="121">
        <v>0</v>
      </c>
      <c r="V35" s="121">
        <v>0</v>
      </c>
      <c r="W35" s="121">
        <v>0</v>
      </c>
      <c r="X35" s="121">
        <v>0</v>
      </c>
      <c r="Y35" s="121">
        <v>0</v>
      </c>
      <c r="Z35" s="56">
        <v>0</v>
      </c>
      <c r="AA35" s="56">
        <v>0</v>
      </c>
      <c r="AB35" s="56">
        <v>0</v>
      </c>
      <c r="AC35" s="56">
        <v>0</v>
      </c>
      <c r="AD35" s="56">
        <v>0</v>
      </c>
      <c r="AE35" s="56">
        <v>0</v>
      </c>
      <c r="AF35" s="56" t="e">
        <f aca="true" t="shared" si="31" ref="AF35:AK35">Z35/T35/12*1000*1000</f>
        <v>#DIV/0!</v>
      </c>
      <c r="AG35" s="56" t="e">
        <f t="shared" si="31"/>
        <v>#DIV/0!</v>
      </c>
      <c r="AH35" s="56" t="e">
        <f t="shared" si="31"/>
        <v>#DIV/0!</v>
      </c>
      <c r="AI35" s="56" t="e">
        <f t="shared" si="31"/>
        <v>#DIV/0!</v>
      </c>
      <c r="AJ35" s="56" t="e">
        <f t="shared" si="31"/>
        <v>#DIV/0!</v>
      </c>
      <c r="AK35" s="56" t="e">
        <f t="shared" si="31"/>
        <v>#DIV/0!</v>
      </c>
      <c r="AL35" s="1"/>
      <c r="AM35" s="1"/>
      <c r="AN35" s="55"/>
      <c r="AO35" s="55"/>
      <c r="AP35" s="55"/>
      <c r="AQ35" s="55"/>
      <c r="AR35" s="55"/>
    </row>
    <row r="36" spans="1:39" s="55" customFormat="1" ht="15.75">
      <c r="A36" s="99" t="s">
        <v>70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73"/>
      <c r="U36" s="173"/>
      <c r="V36" s="173"/>
      <c r="W36" s="173"/>
      <c r="X36" s="173"/>
      <c r="Y36" s="173"/>
      <c r="Z36" s="101"/>
      <c r="AA36" s="101"/>
      <c r="AB36" s="101"/>
      <c r="AC36" s="101"/>
      <c r="AD36" s="101"/>
      <c r="AE36" s="101"/>
      <c r="AF36" s="102"/>
      <c r="AG36" s="102"/>
      <c r="AH36" s="102"/>
      <c r="AI36" s="102"/>
      <c r="AJ36" s="102"/>
      <c r="AK36" s="102"/>
      <c r="AL36" s="1"/>
      <c r="AM36" s="1"/>
    </row>
    <row r="37" spans="1:44" s="59" customFormat="1" ht="15.75">
      <c r="A37" s="99"/>
      <c r="B37" s="101">
        <v>0</v>
      </c>
      <c r="C37" s="101">
        <v>0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1">
        <v>0</v>
      </c>
      <c r="O37" s="101">
        <v>0</v>
      </c>
      <c r="P37" s="101">
        <v>0</v>
      </c>
      <c r="Q37" s="101">
        <v>0</v>
      </c>
      <c r="R37" s="101">
        <v>0</v>
      </c>
      <c r="S37" s="101">
        <v>0</v>
      </c>
      <c r="T37" s="173">
        <v>0</v>
      </c>
      <c r="U37" s="173">
        <v>0</v>
      </c>
      <c r="V37" s="173">
        <v>0</v>
      </c>
      <c r="W37" s="173">
        <v>0</v>
      </c>
      <c r="X37" s="173">
        <v>0</v>
      </c>
      <c r="Y37" s="173">
        <v>0</v>
      </c>
      <c r="Z37" s="101">
        <v>0</v>
      </c>
      <c r="AA37" s="101">
        <v>0</v>
      </c>
      <c r="AB37" s="101">
        <v>0</v>
      </c>
      <c r="AC37" s="101">
        <v>0</v>
      </c>
      <c r="AD37" s="101">
        <v>0</v>
      </c>
      <c r="AE37" s="101">
        <v>0</v>
      </c>
      <c r="AF37" s="102" t="e">
        <f aca="true" t="shared" si="32" ref="AF37:AK37">Z37/T37/12*1000*1000</f>
        <v>#DIV/0!</v>
      </c>
      <c r="AG37" s="102" t="e">
        <f t="shared" si="32"/>
        <v>#DIV/0!</v>
      </c>
      <c r="AH37" s="102" t="e">
        <f t="shared" si="32"/>
        <v>#DIV/0!</v>
      </c>
      <c r="AI37" s="102" t="e">
        <f t="shared" si="32"/>
        <v>#DIV/0!</v>
      </c>
      <c r="AJ37" s="102" t="e">
        <f t="shared" si="32"/>
        <v>#DIV/0!</v>
      </c>
      <c r="AK37" s="102" t="e">
        <f t="shared" si="32"/>
        <v>#DIV/0!</v>
      </c>
      <c r="AL37" s="1"/>
      <c r="AM37" s="1"/>
      <c r="AN37" s="55"/>
      <c r="AO37" s="55"/>
      <c r="AP37" s="55"/>
      <c r="AQ37" s="55"/>
      <c r="AR37" s="55"/>
    </row>
    <row r="38" spans="1:44" ht="15.75">
      <c r="A38" s="99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73"/>
      <c r="U38" s="173"/>
      <c r="V38" s="173"/>
      <c r="W38" s="173"/>
      <c r="X38" s="173"/>
      <c r="Y38" s="173"/>
      <c r="Z38" s="101"/>
      <c r="AA38" s="101"/>
      <c r="AB38" s="101"/>
      <c r="AC38" s="101"/>
      <c r="AD38" s="101"/>
      <c r="AE38" s="101"/>
      <c r="AF38" s="102"/>
      <c r="AG38" s="102"/>
      <c r="AH38" s="102"/>
      <c r="AI38" s="102"/>
      <c r="AJ38" s="102"/>
      <c r="AK38" s="102"/>
      <c r="AL38" s="1"/>
      <c r="AM38" s="1"/>
      <c r="AN38" s="55"/>
      <c r="AO38" s="55"/>
      <c r="AP38" s="55"/>
      <c r="AQ38" s="55"/>
      <c r="AR38" s="55"/>
    </row>
    <row r="39" spans="1:44" s="117" customFormat="1" ht="35.25" customHeight="1">
      <c r="A39" s="137" t="s">
        <v>97</v>
      </c>
      <c r="B39" s="56">
        <f aca="true" t="shared" si="33" ref="B39:M39">B41+B43+B45+B47+B54+B56+B60</f>
        <v>97.4</v>
      </c>
      <c r="C39" s="56">
        <f t="shared" si="33"/>
        <v>162.2</v>
      </c>
      <c r="D39" s="56">
        <f t="shared" si="33"/>
        <v>196</v>
      </c>
      <c r="E39" s="56">
        <f t="shared" si="33"/>
        <v>221.29999999999998</v>
      </c>
      <c r="F39" s="56">
        <f t="shared" si="33"/>
        <v>249.8</v>
      </c>
      <c r="G39" s="56">
        <f t="shared" si="33"/>
        <v>279.5</v>
      </c>
      <c r="H39" s="56">
        <f t="shared" si="33"/>
        <v>109.11399999999999</v>
      </c>
      <c r="I39" s="56">
        <f t="shared" si="33"/>
        <v>143.445</v>
      </c>
      <c r="J39" s="56">
        <f t="shared" si="33"/>
        <v>169.6</v>
      </c>
      <c r="K39" s="56">
        <f t="shared" si="33"/>
        <v>190.1</v>
      </c>
      <c r="L39" s="56">
        <f t="shared" si="33"/>
        <v>211.5</v>
      </c>
      <c r="M39" s="56">
        <f t="shared" si="33"/>
        <v>229.89999999999998</v>
      </c>
      <c r="N39" s="56" t="s">
        <v>308</v>
      </c>
      <c r="O39" s="56" t="s">
        <v>305</v>
      </c>
      <c r="P39" s="56" t="s">
        <v>310</v>
      </c>
      <c r="Q39" s="56" t="s">
        <v>311</v>
      </c>
      <c r="R39" s="56" t="s">
        <v>313</v>
      </c>
      <c r="S39" s="56" t="s">
        <v>315</v>
      </c>
      <c r="T39" s="121">
        <f aca="true" t="shared" si="34" ref="T39:AE39">T41+T43+T45+T47+T54+T56+T60</f>
        <v>403</v>
      </c>
      <c r="U39" s="121">
        <f t="shared" si="34"/>
        <v>366</v>
      </c>
      <c r="V39" s="121">
        <f t="shared" si="34"/>
        <v>391</v>
      </c>
      <c r="W39" s="121">
        <f t="shared" si="34"/>
        <v>398</v>
      </c>
      <c r="X39" s="121">
        <f t="shared" si="34"/>
        <v>410</v>
      </c>
      <c r="Y39" s="121">
        <f>Y41+Y43+Y45+Y47+Y54+Y56+Y60</f>
        <v>416</v>
      </c>
      <c r="Z39" s="56">
        <f t="shared" si="34"/>
        <v>39.06</v>
      </c>
      <c r="AA39" s="56">
        <f t="shared" si="34"/>
        <v>42.352</v>
      </c>
      <c r="AB39" s="56">
        <f t="shared" si="34"/>
        <v>52.919</v>
      </c>
      <c r="AC39" s="56">
        <f t="shared" si="34"/>
        <v>53.936</v>
      </c>
      <c r="AD39" s="56">
        <f t="shared" si="34"/>
        <v>55.878</v>
      </c>
      <c r="AE39" s="56">
        <f t="shared" si="34"/>
        <v>57.307</v>
      </c>
      <c r="AF39" s="104">
        <f aca="true" t="shared" si="35" ref="AF39:AK39">Z39/T39/12*1000*1000</f>
        <v>8076.923076923076</v>
      </c>
      <c r="AG39" s="104">
        <f t="shared" si="35"/>
        <v>9642.987249544625</v>
      </c>
      <c r="AH39" s="104">
        <f t="shared" si="35"/>
        <v>11278.55924978687</v>
      </c>
      <c r="AI39" s="104">
        <f t="shared" si="35"/>
        <v>11293.132328308206</v>
      </c>
      <c r="AJ39" s="104">
        <f t="shared" si="35"/>
        <v>11357.317073170732</v>
      </c>
      <c r="AK39" s="104">
        <f t="shared" si="35"/>
        <v>11479.767628205127</v>
      </c>
      <c r="AL39" s="140"/>
      <c r="AM39" s="140"/>
      <c r="AN39" s="141"/>
      <c r="AO39" s="141"/>
      <c r="AP39" s="141"/>
      <c r="AQ39" s="141"/>
      <c r="AR39" s="141"/>
    </row>
    <row r="40" spans="1:39" s="55" customFormat="1" ht="50.25" customHeight="1">
      <c r="A40" s="99" t="s">
        <v>96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73"/>
      <c r="U40" s="173"/>
      <c r="V40" s="173"/>
      <c r="W40" s="173"/>
      <c r="X40" s="173"/>
      <c r="Y40" s="173"/>
      <c r="Z40" s="101"/>
      <c r="AA40" s="101"/>
      <c r="AB40" s="101"/>
      <c r="AC40" s="101"/>
      <c r="AD40" s="101"/>
      <c r="AE40" s="101"/>
      <c r="AF40" s="102"/>
      <c r="AG40" s="102"/>
      <c r="AH40" s="102"/>
      <c r="AI40" s="102"/>
      <c r="AJ40" s="102"/>
      <c r="AK40" s="102"/>
      <c r="AL40" s="1"/>
      <c r="AM40" s="1"/>
    </row>
    <row r="41" spans="1:39" s="55" customFormat="1" ht="47.25" customHeight="1">
      <c r="A41" s="105" t="s">
        <v>172</v>
      </c>
      <c r="B41" s="104">
        <f aca="true" t="shared" si="36" ref="B41:M41">SUM(B42:B42)</f>
        <v>8.1</v>
      </c>
      <c r="C41" s="104">
        <f t="shared" si="36"/>
        <v>23.4</v>
      </c>
      <c r="D41" s="104">
        <f t="shared" si="36"/>
        <v>37.5</v>
      </c>
      <c r="E41" s="104">
        <f t="shared" si="36"/>
        <v>42.5</v>
      </c>
      <c r="F41" s="104">
        <f t="shared" si="36"/>
        <v>45</v>
      </c>
      <c r="G41" s="104">
        <f t="shared" si="36"/>
        <v>50</v>
      </c>
      <c r="H41" s="104">
        <f t="shared" si="36"/>
        <v>8.1</v>
      </c>
      <c r="I41" s="104">
        <f t="shared" si="36"/>
        <v>23.4</v>
      </c>
      <c r="J41" s="104">
        <f t="shared" si="36"/>
        <v>37.5</v>
      </c>
      <c r="K41" s="104">
        <f t="shared" si="36"/>
        <v>42.5</v>
      </c>
      <c r="L41" s="104">
        <f t="shared" si="36"/>
        <v>45</v>
      </c>
      <c r="M41" s="104">
        <f t="shared" si="36"/>
        <v>50</v>
      </c>
      <c r="N41" s="104" t="s">
        <v>274</v>
      </c>
      <c r="O41" s="104" t="s">
        <v>275</v>
      </c>
      <c r="P41" s="104" t="s">
        <v>276</v>
      </c>
      <c r="Q41" s="104" t="s">
        <v>277</v>
      </c>
      <c r="R41" s="104" t="s">
        <v>278</v>
      </c>
      <c r="S41" s="104" t="s">
        <v>279</v>
      </c>
      <c r="T41" s="118">
        <f aca="true" t="shared" si="37" ref="T41:Y41">SUM(T42:T42)</f>
        <v>4</v>
      </c>
      <c r="U41" s="118">
        <f t="shared" si="37"/>
        <v>14</v>
      </c>
      <c r="V41" s="118">
        <f t="shared" si="37"/>
        <v>25</v>
      </c>
      <c r="W41" s="118">
        <f t="shared" si="37"/>
        <v>30</v>
      </c>
      <c r="X41" s="118">
        <f t="shared" si="37"/>
        <v>35</v>
      </c>
      <c r="Y41" s="118">
        <f t="shared" si="37"/>
        <v>40</v>
      </c>
      <c r="Z41" s="104">
        <f aca="true" t="shared" si="38" ref="Z41:AE41">SUM(Z42:Z42)</f>
        <v>0.8</v>
      </c>
      <c r="AA41" s="104">
        <f t="shared" si="38"/>
        <v>1.5</v>
      </c>
      <c r="AB41" s="104">
        <f t="shared" si="38"/>
        <v>2.2</v>
      </c>
      <c r="AC41" s="104">
        <f t="shared" si="38"/>
        <v>2.5</v>
      </c>
      <c r="AD41" s="104">
        <f t="shared" si="38"/>
        <v>3</v>
      </c>
      <c r="AE41" s="104">
        <f t="shared" si="38"/>
        <v>3.5</v>
      </c>
      <c r="AF41" s="104">
        <f aca="true" t="shared" si="39" ref="AF41:AK43">Z41/T41/12*1000*1000</f>
        <v>16666.666666666668</v>
      </c>
      <c r="AG41" s="104">
        <f t="shared" si="39"/>
        <v>8928.57142857143</v>
      </c>
      <c r="AH41" s="104">
        <f t="shared" si="39"/>
        <v>7333.333333333334</v>
      </c>
      <c r="AI41" s="104">
        <f t="shared" si="39"/>
        <v>6944.444444444443</v>
      </c>
      <c r="AJ41" s="104">
        <f t="shared" si="39"/>
        <v>7142.857142857142</v>
      </c>
      <c r="AK41" s="104">
        <f t="shared" si="39"/>
        <v>7291.666666666666</v>
      </c>
      <c r="AL41" s="1"/>
      <c r="AM41" s="1"/>
    </row>
    <row r="42" spans="1:44" s="59" customFormat="1" ht="18" customHeight="1">
      <c r="A42" s="106" t="s">
        <v>192</v>
      </c>
      <c r="B42" s="102">
        <v>8.1</v>
      </c>
      <c r="C42" s="102">
        <v>23.4</v>
      </c>
      <c r="D42" s="102">
        <v>37.5</v>
      </c>
      <c r="E42" s="102">
        <v>42.5</v>
      </c>
      <c r="F42" s="102">
        <v>45</v>
      </c>
      <c r="G42" s="102">
        <v>50</v>
      </c>
      <c r="H42" s="102">
        <v>8.1</v>
      </c>
      <c r="I42" s="102">
        <v>23.4</v>
      </c>
      <c r="J42" s="102">
        <v>37.5</v>
      </c>
      <c r="K42" s="102">
        <v>42.5</v>
      </c>
      <c r="L42" s="102">
        <v>45</v>
      </c>
      <c r="M42" s="102">
        <v>50</v>
      </c>
      <c r="N42" s="102">
        <v>-2</v>
      </c>
      <c r="O42" s="102">
        <v>3.7</v>
      </c>
      <c r="P42" s="102">
        <v>4.5</v>
      </c>
      <c r="Q42" s="102">
        <v>6</v>
      </c>
      <c r="R42" s="102">
        <v>6.5</v>
      </c>
      <c r="S42" s="102">
        <v>7</v>
      </c>
      <c r="T42" s="152">
        <v>4</v>
      </c>
      <c r="U42" s="152">
        <v>14</v>
      </c>
      <c r="V42" s="152">
        <v>25</v>
      </c>
      <c r="W42" s="152">
        <v>30</v>
      </c>
      <c r="X42" s="152">
        <v>35</v>
      </c>
      <c r="Y42" s="152">
        <v>40</v>
      </c>
      <c r="Z42" s="102">
        <v>0.8</v>
      </c>
      <c r="AA42" s="102">
        <v>1.5</v>
      </c>
      <c r="AB42" s="102">
        <v>2.2</v>
      </c>
      <c r="AC42" s="102">
        <v>2.5</v>
      </c>
      <c r="AD42" s="102">
        <v>3</v>
      </c>
      <c r="AE42" s="102">
        <v>3.5</v>
      </c>
      <c r="AF42" s="102">
        <f t="shared" si="39"/>
        <v>16666.666666666668</v>
      </c>
      <c r="AG42" s="102">
        <f t="shared" si="39"/>
        <v>8928.57142857143</v>
      </c>
      <c r="AH42" s="102">
        <f t="shared" si="39"/>
        <v>7333.333333333334</v>
      </c>
      <c r="AI42" s="102">
        <f t="shared" si="39"/>
        <v>6944.444444444443</v>
      </c>
      <c r="AJ42" s="102">
        <f t="shared" si="39"/>
        <v>7142.857142857142</v>
      </c>
      <c r="AK42" s="102">
        <f t="shared" si="39"/>
        <v>7291.666666666666</v>
      </c>
      <c r="AL42" s="1"/>
      <c r="AM42" s="1"/>
      <c r="AN42" s="55"/>
      <c r="AO42" s="55"/>
      <c r="AP42" s="55"/>
      <c r="AQ42" s="55"/>
      <c r="AR42" s="55"/>
    </row>
    <row r="43" spans="1:50" s="59" customFormat="1" ht="45.75" customHeight="1">
      <c r="A43" s="105" t="s">
        <v>180</v>
      </c>
      <c r="B43" s="104">
        <v>0</v>
      </c>
      <c r="C43" s="104">
        <v>0</v>
      </c>
      <c r="D43" s="104">
        <v>0</v>
      </c>
      <c r="E43" s="104">
        <v>0</v>
      </c>
      <c r="F43" s="104">
        <v>0</v>
      </c>
      <c r="G43" s="104">
        <v>0</v>
      </c>
      <c r="H43" s="104">
        <v>0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 t="s">
        <v>171</v>
      </c>
      <c r="O43" s="104" t="s">
        <v>171</v>
      </c>
      <c r="P43" s="104" t="s">
        <v>171</v>
      </c>
      <c r="Q43" s="104" t="s">
        <v>171</v>
      </c>
      <c r="R43" s="104" t="s">
        <v>171</v>
      </c>
      <c r="S43" s="104" t="s">
        <v>171</v>
      </c>
      <c r="T43" s="118">
        <v>0</v>
      </c>
      <c r="U43" s="118">
        <v>0</v>
      </c>
      <c r="V43" s="118">
        <v>0</v>
      </c>
      <c r="W43" s="118">
        <v>0</v>
      </c>
      <c r="X43" s="118">
        <v>0</v>
      </c>
      <c r="Y43" s="118">
        <v>0</v>
      </c>
      <c r="Z43" s="104">
        <v>0</v>
      </c>
      <c r="AA43" s="104">
        <v>0</v>
      </c>
      <c r="AB43" s="104">
        <v>0</v>
      </c>
      <c r="AC43" s="104">
        <v>0</v>
      </c>
      <c r="AD43" s="104">
        <v>0</v>
      </c>
      <c r="AE43" s="104">
        <v>0</v>
      </c>
      <c r="AF43" s="104" t="e">
        <f t="shared" si="39"/>
        <v>#DIV/0!</v>
      </c>
      <c r="AG43" s="104" t="e">
        <f t="shared" si="39"/>
        <v>#DIV/0!</v>
      </c>
      <c r="AH43" s="104" t="e">
        <f t="shared" si="39"/>
        <v>#DIV/0!</v>
      </c>
      <c r="AI43" s="104" t="e">
        <f t="shared" si="39"/>
        <v>#DIV/0!</v>
      </c>
      <c r="AJ43" s="104" t="e">
        <f t="shared" si="39"/>
        <v>#DIV/0!</v>
      </c>
      <c r="AK43" s="104" t="e">
        <f t="shared" si="39"/>
        <v>#DIV/0!</v>
      </c>
      <c r="AL43" s="143"/>
      <c r="AM43" s="143"/>
      <c r="AN43" s="57"/>
      <c r="AO43" s="57"/>
      <c r="AP43" s="57"/>
      <c r="AQ43" s="57"/>
      <c r="AR43" s="57"/>
      <c r="AS43" s="75"/>
      <c r="AT43" s="75"/>
      <c r="AU43" s="75"/>
      <c r="AV43" s="75"/>
      <c r="AW43" s="75"/>
      <c r="AX43" s="75"/>
    </row>
    <row r="44" spans="1:44" ht="18" customHeight="1">
      <c r="A44" s="106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52"/>
      <c r="U44" s="152"/>
      <c r="V44" s="152"/>
      <c r="W44" s="152"/>
      <c r="X44" s="152"/>
      <c r="Y44" s="15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"/>
      <c r="AM44" s="1"/>
      <c r="AN44" s="55"/>
      <c r="AO44" s="55"/>
      <c r="AP44" s="55"/>
      <c r="AQ44" s="55"/>
      <c r="AR44" s="55"/>
    </row>
    <row r="45" spans="1:44" s="59" customFormat="1" ht="17.25" customHeight="1">
      <c r="A45" s="105" t="s">
        <v>7</v>
      </c>
      <c r="B45" s="104">
        <f aca="true" t="shared" si="40" ref="B45:G45">B46</f>
        <v>0</v>
      </c>
      <c r="C45" s="104">
        <f t="shared" si="40"/>
        <v>0</v>
      </c>
      <c r="D45" s="104">
        <f t="shared" si="40"/>
        <v>0</v>
      </c>
      <c r="E45" s="104">
        <f t="shared" si="40"/>
        <v>0</v>
      </c>
      <c r="F45" s="104">
        <f t="shared" si="40"/>
        <v>0</v>
      </c>
      <c r="G45" s="104">
        <f t="shared" si="40"/>
        <v>0</v>
      </c>
      <c r="H45" s="104">
        <f aca="true" t="shared" si="41" ref="H45:M45">H46</f>
        <v>0</v>
      </c>
      <c r="I45" s="104">
        <f t="shared" si="41"/>
        <v>0</v>
      </c>
      <c r="J45" s="104">
        <f t="shared" si="41"/>
        <v>0</v>
      </c>
      <c r="K45" s="104">
        <f t="shared" si="41"/>
        <v>0</v>
      </c>
      <c r="L45" s="104">
        <f t="shared" si="41"/>
        <v>0</v>
      </c>
      <c r="M45" s="104">
        <f t="shared" si="41"/>
        <v>0</v>
      </c>
      <c r="N45" s="104" t="s">
        <v>171</v>
      </c>
      <c r="O45" s="104" t="s">
        <v>171</v>
      </c>
      <c r="P45" s="104" t="s">
        <v>171</v>
      </c>
      <c r="Q45" s="104" t="s">
        <v>171</v>
      </c>
      <c r="R45" s="104" t="s">
        <v>171</v>
      </c>
      <c r="S45" s="104" t="s">
        <v>171</v>
      </c>
      <c r="T45" s="118">
        <f aca="true" t="shared" si="42" ref="T45:Y45">T46</f>
        <v>0</v>
      </c>
      <c r="U45" s="118">
        <f t="shared" si="42"/>
        <v>0</v>
      </c>
      <c r="V45" s="118">
        <f t="shared" si="42"/>
        <v>0</v>
      </c>
      <c r="W45" s="118">
        <f t="shared" si="42"/>
        <v>0</v>
      </c>
      <c r="X45" s="118">
        <f t="shared" si="42"/>
        <v>0</v>
      </c>
      <c r="Y45" s="118">
        <f t="shared" si="42"/>
        <v>0</v>
      </c>
      <c r="Z45" s="104">
        <f aca="true" t="shared" si="43" ref="Z45:AE45">Z46</f>
        <v>0</v>
      </c>
      <c r="AA45" s="104">
        <f t="shared" si="43"/>
        <v>0</v>
      </c>
      <c r="AB45" s="104">
        <f t="shared" si="43"/>
        <v>0</v>
      </c>
      <c r="AC45" s="104">
        <f t="shared" si="43"/>
        <v>0</v>
      </c>
      <c r="AD45" s="104">
        <f t="shared" si="43"/>
        <v>0</v>
      </c>
      <c r="AE45" s="104">
        <f t="shared" si="43"/>
        <v>0</v>
      </c>
      <c r="AF45" s="104" t="e">
        <f aca="true" t="shared" si="44" ref="AF45:AK45">Z45/T45/12*1000*1000</f>
        <v>#DIV/0!</v>
      </c>
      <c r="AG45" s="104" t="e">
        <f t="shared" si="44"/>
        <v>#DIV/0!</v>
      </c>
      <c r="AH45" s="104" t="e">
        <f t="shared" si="44"/>
        <v>#DIV/0!</v>
      </c>
      <c r="AI45" s="104" t="e">
        <f t="shared" si="44"/>
        <v>#DIV/0!</v>
      </c>
      <c r="AJ45" s="104" t="e">
        <f t="shared" si="44"/>
        <v>#DIV/0!</v>
      </c>
      <c r="AK45" s="104" t="e">
        <f t="shared" si="44"/>
        <v>#DIV/0!</v>
      </c>
      <c r="AL45" s="1"/>
      <c r="AM45" s="1"/>
      <c r="AN45" s="55"/>
      <c r="AO45" s="55"/>
      <c r="AP45" s="55"/>
      <c r="AQ45" s="55"/>
      <c r="AR45" s="55"/>
    </row>
    <row r="46" spans="1:44" ht="17.25" customHeight="1">
      <c r="A46" s="106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52"/>
      <c r="U46" s="152"/>
      <c r="V46" s="152"/>
      <c r="W46" s="152"/>
      <c r="X46" s="152"/>
      <c r="Y46" s="15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"/>
      <c r="AM46" s="1"/>
      <c r="AN46" s="55"/>
      <c r="AO46" s="55"/>
      <c r="AP46" s="55"/>
      <c r="AQ46" s="55"/>
      <c r="AR46" s="55"/>
    </row>
    <row r="47" spans="1:46" s="59" customFormat="1" ht="20.25" customHeight="1">
      <c r="A47" s="105" t="s">
        <v>173</v>
      </c>
      <c r="B47" s="104">
        <v>55.2</v>
      </c>
      <c r="C47" s="104">
        <v>99.6</v>
      </c>
      <c r="D47" s="104">
        <v>108.5</v>
      </c>
      <c r="E47" s="104">
        <v>123.1</v>
      </c>
      <c r="F47" s="104">
        <v>144.7</v>
      </c>
      <c r="G47" s="104">
        <v>165.3</v>
      </c>
      <c r="H47" s="104">
        <f aca="true" t="shared" si="45" ref="H47:AE47">SUM(H48:H53)</f>
        <v>22.014</v>
      </c>
      <c r="I47" s="104">
        <f t="shared" si="45"/>
        <v>42.644999999999996</v>
      </c>
      <c r="J47" s="104">
        <f t="shared" si="45"/>
        <v>47.7</v>
      </c>
      <c r="K47" s="104">
        <f t="shared" si="45"/>
        <v>51.900000000000006</v>
      </c>
      <c r="L47" s="104">
        <f t="shared" si="45"/>
        <v>62.89999999999999</v>
      </c>
      <c r="M47" s="104">
        <f t="shared" si="45"/>
        <v>69.19999999999999</v>
      </c>
      <c r="N47" s="104" t="s">
        <v>280</v>
      </c>
      <c r="O47" s="104" t="s">
        <v>281</v>
      </c>
      <c r="P47" s="104" t="s">
        <v>309</v>
      </c>
      <c r="Q47" s="104" t="s">
        <v>282</v>
      </c>
      <c r="R47" s="104" t="s">
        <v>312</v>
      </c>
      <c r="S47" s="104" t="s">
        <v>314</v>
      </c>
      <c r="T47" s="118">
        <f t="shared" si="45"/>
        <v>45</v>
      </c>
      <c r="U47" s="118">
        <f t="shared" si="45"/>
        <v>42</v>
      </c>
      <c r="V47" s="118">
        <f t="shared" si="45"/>
        <v>62</v>
      </c>
      <c r="W47" s="118">
        <f t="shared" si="45"/>
        <v>64</v>
      </c>
      <c r="X47" s="118">
        <f t="shared" si="45"/>
        <v>71</v>
      </c>
      <c r="Y47" s="118">
        <f t="shared" si="45"/>
        <v>72</v>
      </c>
      <c r="Z47" s="104">
        <f t="shared" si="45"/>
        <v>3.96</v>
      </c>
      <c r="AA47" s="104">
        <f t="shared" si="45"/>
        <v>4.351999999999999</v>
      </c>
      <c r="AB47" s="104">
        <f t="shared" si="45"/>
        <v>6.619000000000001</v>
      </c>
      <c r="AC47" s="104">
        <f t="shared" si="45"/>
        <v>6.836</v>
      </c>
      <c r="AD47" s="104">
        <f t="shared" si="45"/>
        <v>7.577999999999999</v>
      </c>
      <c r="AE47" s="104">
        <f t="shared" si="45"/>
        <v>7.8069999999999995</v>
      </c>
      <c r="AF47" s="104">
        <f aca="true" t="shared" si="46" ref="AF47:AK47">Z47/T47/12*1000*1000</f>
        <v>7333.333333333333</v>
      </c>
      <c r="AG47" s="104">
        <f t="shared" si="46"/>
        <v>8634.920634920634</v>
      </c>
      <c r="AH47" s="104">
        <f t="shared" si="46"/>
        <v>8896.505376344086</v>
      </c>
      <c r="AI47" s="104">
        <f t="shared" si="46"/>
        <v>8901.041666666666</v>
      </c>
      <c r="AJ47" s="104">
        <f t="shared" si="46"/>
        <v>8894.366197183099</v>
      </c>
      <c r="AK47" s="104">
        <f t="shared" si="46"/>
        <v>9035.879629629628</v>
      </c>
      <c r="AL47" s="144"/>
      <c r="AM47" s="144"/>
      <c r="AN47" s="145"/>
      <c r="AO47" s="145"/>
      <c r="AP47" s="145"/>
      <c r="AQ47" s="145"/>
      <c r="AR47" s="145"/>
      <c r="AS47" s="71"/>
      <c r="AT47" s="71"/>
    </row>
    <row r="48" spans="1:44" s="59" customFormat="1" ht="15.75">
      <c r="A48" s="99" t="s">
        <v>169</v>
      </c>
      <c r="B48" s="101">
        <v>10.1</v>
      </c>
      <c r="C48" s="101">
        <v>21.7</v>
      </c>
      <c r="D48" s="101">
        <v>23.5</v>
      </c>
      <c r="E48" s="101">
        <v>25.7</v>
      </c>
      <c r="F48" s="101">
        <v>33.4</v>
      </c>
      <c r="G48" s="101">
        <v>37</v>
      </c>
      <c r="H48" s="101">
        <v>10.1</v>
      </c>
      <c r="I48" s="101">
        <v>21.7</v>
      </c>
      <c r="J48" s="101">
        <v>23.5</v>
      </c>
      <c r="K48" s="101">
        <v>25.7</v>
      </c>
      <c r="L48" s="101">
        <v>33.4</v>
      </c>
      <c r="M48" s="101">
        <v>37</v>
      </c>
      <c r="N48" s="101">
        <v>2.6</v>
      </c>
      <c r="O48" s="101">
        <v>9.1</v>
      </c>
      <c r="P48" s="101">
        <v>9.3</v>
      </c>
      <c r="Q48" s="101">
        <v>9.5</v>
      </c>
      <c r="R48" s="101">
        <v>9.8</v>
      </c>
      <c r="S48" s="101">
        <v>10.1</v>
      </c>
      <c r="T48" s="173">
        <v>25</v>
      </c>
      <c r="U48" s="173">
        <v>22</v>
      </c>
      <c r="V48" s="173">
        <v>25</v>
      </c>
      <c r="W48" s="173">
        <v>25</v>
      </c>
      <c r="X48" s="173">
        <v>30</v>
      </c>
      <c r="Y48" s="173">
        <v>30</v>
      </c>
      <c r="Z48" s="101">
        <v>2.3</v>
      </c>
      <c r="AA48" s="101">
        <v>2.4</v>
      </c>
      <c r="AB48" s="101">
        <v>2.7</v>
      </c>
      <c r="AC48" s="101">
        <v>2.7</v>
      </c>
      <c r="AD48" s="101">
        <v>3.3</v>
      </c>
      <c r="AE48" s="101">
        <v>3.3</v>
      </c>
      <c r="AF48" s="102">
        <f aca="true" t="shared" si="47" ref="AF48:AK52">Z48/T48/12*1000*1000</f>
        <v>7666.666666666666</v>
      </c>
      <c r="AG48" s="102">
        <f t="shared" si="47"/>
        <v>9090.90909090909</v>
      </c>
      <c r="AH48" s="102">
        <f t="shared" si="47"/>
        <v>9000.000000000002</v>
      </c>
      <c r="AI48" s="102">
        <f t="shared" si="47"/>
        <v>9000.000000000002</v>
      </c>
      <c r="AJ48" s="102">
        <f t="shared" si="47"/>
        <v>9166.666666666666</v>
      </c>
      <c r="AK48" s="102">
        <f t="shared" si="47"/>
        <v>9166.666666666666</v>
      </c>
      <c r="AL48" s="1"/>
      <c r="AM48" s="1"/>
      <c r="AN48" s="55"/>
      <c r="AO48" s="55"/>
      <c r="AP48" s="55"/>
      <c r="AQ48" s="55"/>
      <c r="AR48" s="55"/>
    </row>
    <row r="49" spans="1:44" s="59" customFormat="1" ht="15.75">
      <c r="A49" s="99" t="s">
        <v>210</v>
      </c>
      <c r="B49" s="101">
        <v>0</v>
      </c>
      <c r="C49" s="101">
        <v>3.6</v>
      </c>
      <c r="D49" s="101">
        <v>4.7</v>
      </c>
      <c r="E49" s="101">
        <v>4.7</v>
      </c>
      <c r="F49" s="101">
        <v>4.8</v>
      </c>
      <c r="G49" s="101">
        <v>4.9</v>
      </c>
      <c r="H49" s="101">
        <v>0</v>
      </c>
      <c r="I49" s="101">
        <v>3.6</v>
      </c>
      <c r="J49" s="101">
        <v>4.7</v>
      </c>
      <c r="K49" s="101">
        <v>4.7</v>
      </c>
      <c r="L49" s="101">
        <v>4.8</v>
      </c>
      <c r="M49" s="101">
        <v>4.9</v>
      </c>
      <c r="N49" s="101">
        <v>0</v>
      </c>
      <c r="O49" s="101">
        <v>0</v>
      </c>
      <c r="P49" s="101">
        <v>0.7</v>
      </c>
      <c r="Q49" s="101">
        <v>0.8</v>
      </c>
      <c r="R49" s="101">
        <v>1.1</v>
      </c>
      <c r="S49" s="101">
        <v>1</v>
      </c>
      <c r="T49" s="173">
        <v>0</v>
      </c>
      <c r="U49" s="173">
        <v>1</v>
      </c>
      <c r="V49" s="173">
        <v>16</v>
      </c>
      <c r="W49" s="173">
        <v>16</v>
      </c>
      <c r="X49" s="173">
        <v>16</v>
      </c>
      <c r="Y49" s="173">
        <v>16</v>
      </c>
      <c r="Z49" s="101">
        <v>0</v>
      </c>
      <c r="AA49" s="101">
        <v>0.057</v>
      </c>
      <c r="AB49" s="101">
        <v>1.6</v>
      </c>
      <c r="AC49" s="101">
        <v>1.7</v>
      </c>
      <c r="AD49" s="101">
        <v>1.8</v>
      </c>
      <c r="AE49" s="101">
        <v>1.9</v>
      </c>
      <c r="AF49" s="102" t="e">
        <f t="shared" si="47"/>
        <v>#DIV/0!</v>
      </c>
      <c r="AG49" s="102">
        <f t="shared" si="47"/>
        <v>4750</v>
      </c>
      <c r="AH49" s="102">
        <f t="shared" si="47"/>
        <v>8333.333333333334</v>
      </c>
      <c r="AI49" s="102">
        <f t="shared" si="47"/>
        <v>8854.166666666666</v>
      </c>
      <c r="AJ49" s="102">
        <f t="shared" si="47"/>
        <v>9375</v>
      </c>
      <c r="AK49" s="102">
        <f t="shared" si="47"/>
        <v>9895.833333333332</v>
      </c>
      <c r="AL49" s="1"/>
      <c r="AM49" s="1"/>
      <c r="AN49" s="55"/>
      <c r="AO49" s="55"/>
      <c r="AP49" s="55"/>
      <c r="AQ49" s="55"/>
      <c r="AR49" s="55"/>
    </row>
    <row r="50" spans="1:44" s="59" customFormat="1" ht="15.75">
      <c r="A50" s="99" t="s">
        <v>211</v>
      </c>
      <c r="B50" s="101">
        <v>0.9</v>
      </c>
      <c r="C50" s="101">
        <v>2.5</v>
      </c>
      <c r="D50" s="101">
        <v>2.6</v>
      </c>
      <c r="E50" s="101">
        <v>2.7</v>
      </c>
      <c r="F50" s="101">
        <v>2.8</v>
      </c>
      <c r="G50" s="101">
        <v>2.9</v>
      </c>
      <c r="H50" s="101">
        <v>0.9</v>
      </c>
      <c r="I50" s="101">
        <v>2.5</v>
      </c>
      <c r="J50" s="101">
        <v>2.6</v>
      </c>
      <c r="K50" s="101">
        <v>2.7</v>
      </c>
      <c r="L50" s="101">
        <v>2.8</v>
      </c>
      <c r="M50" s="101">
        <v>2.9</v>
      </c>
      <c r="N50" s="101">
        <v>0.258</v>
      </c>
      <c r="O50" s="101">
        <v>0.52</v>
      </c>
      <c r="P50" s="101">
        <v>0.258</v>
      </c>
      <c r="Q50" s="101">
        <v>0.27</v>
      </c>
      <c r="R50" s="101">
        <v>0.4</v>
      </c>
      <c r="S50" s="101">
        <v>0.4</v>
      </c>
      <c r="T50" s="173">
        <v>1</v>
      </c>
      <c r="U50" s="173">
        <v>1</v>
      </c>
      <c r="V50" s="173">
        <v>1</v>
      </c>
      <c r="W50" s="173">
        <v>1</v>
      </c>
      <c r="X50" s="173">
        <v>1</v>
      </c>
      <c r="Y50" s="173">
        <v>1</v>
      </c>
      <c r="Z50" s="101">
        <v>0.06</v>
      </c>
      <c r="AA50" s="101">
        <v>0.06</v>
      </c>
      <c r="AB50" s="101">
        <v>0.179</v>
      </c>
      <c r="AC50" s="101">
        <v>0.186</v>
      </c>
      <c r="AD50" s="101">
        <v>0.198</v>
      </c>
      <c r="AE50" s="101">
        <v>0.207</v>
      </c>
      <c r="AF50" s="102">
        <f t="shared" si="47"/>
        <v>5000</v>
      </c>
      <c r="AG50" s="102">
        <f t="shared" si="47"/>
        <v>5000</v>
      </c>
      <c r="AH50" s="102">
        <f t="shared" si="47"/>
        <v>14916.666666666666</v>
      </c>
      <c r="AI50" s="102">
        <f t="shared" si="47"/>
        <v>15500</v>
      </c>
      <c r="AJ50" s="102">
        <f t="shared" si="47"/>
        <v>16500</v>
      </c>
      <c r="AK50" s="102">
        <f t="shared" si="47"/>
        <v>17249.999999999996</v>
      </c>
      <c r="AL50" s="1"/>
      <c r="AM50" s="1"/>
      <c r="AN50" s="55"/>
      <c r="AO50" s="55"/>
      <c r="AP50" s="55"/>
      <c r="AQ50" s="55"/>
      <c r="AR50" s="55"/>
    </row>
    <row r="51" spans="1:44" s="59" customFormat="1" ht="15.75">
      <c r="A51" s="99" t="s">
        <v>212</v>
      </c>
      <c r="B51" s="101">
        <v>0.814</v>
      </c>
      <c r="C51" s="101">
        <v>0.153</v>
      </c>
      <c r="D51" s="101">
        <v>0</v>
      </c>
      <c r="E51" s="101">
        <v>0</v>
      </c>
      <c r="F51" s="101">
        <v>0</v>
      </c>
      <c r="G51" s="101">
        <v>0</v>
      </c>
      <c r="H51" s="101">
        <v>0.814</v>
      </c>
      <c r="I51" s="101">
        <v>0.153</v>
      </c>
      <c r="J51" s="101">
        <v>0</v>
      </c>
      <c r="K51" s="101">
        <v>0</v>
      </c>
      <c r="L51" s="101">
        <v>0</v>
      </c>
      <c r="M51" s="101">
        <v>0</v>
      </c>
      <c r="N51" s="101">
        <v>0</v>
      </c>
      <c r="O51" s="101">
        <v>0</v>
      </c>
      <c r="P51" s="101">
        <v>0</v>
      </c>
      <c r="Q51" s="101">
        <v>0</v>
      </c>
      <c r="R51" s="101">
        <v>0</v>
      </c>
      <c r="S51" s="101">
        <v>0</v>
      </c>
      <c r="T51" s="173">
        <v>3</v>
      </c>
      <c r="U51" s="173">
        <v>3</v>
      </c>
      <c r="V51" s="173">
        <v>0</v>
      </c>
      <c r="W51" s="173">
        <v>0</v>
      </c>
      <c r="X51" s="173">
        <v>0</v>
      </c>
      <c r="Y51" s="173">
        <v>0</v>
      </c>
      <c r="Z51" s="101">
        <v>0.1</v>
      </c>
      <c r="AA51" s="101">
        <v>0.01</v>
      </c>
      <c r="AB51" s="101">
        <v>0</v>
      </c>
      <c r="AC51" s="101">
        <v>0</v>
      </c>
      <c r="AD51" s="101">
        <v>0</v>
      </c>
      <c r="AE51" s="101">
        <v>0</v>
      </c>
      <c r="AF51" s="102">
        <f t="shared" si="47"/>
        <v>2777.777777777778</v>
      </c>
      <c r="AG51" s="102">
        <f t="shared" si="47"/>
        <v>277.77777777777777</v>
      </c>
      <c r="AH51" s="102" t="e">
        <f t="shared" si="47"/>
        <v>#DIV/0!</v>
      </c>
      <c r="AI51" s="102" t="e">
        <f t="shared" si="47"/>
        <v>#DIV/0!</v>
      </c>
      <c r="AJ51" s="102" t="e">
        <f t="shared" si="47"/>
        <v>#DIV/0!</v>
      </c>
      <c r="AK51" s="102" t="e">
        <f t="shared" si="47"/>
        <v>#DIV/0!</v>
      </c>
      <c r="AL51" s="1"/>
      <c r="AM51" s="1"/>
      <c r="AN51" s="55"/>
      <c r="AO51" s="55"/>
      <c r="AP51" s="55"/>
      <c r="AQ51" s="55"/>
      <c r="AR51" s="55"/>
    </row>
    <row r="52" spans="1:44" s="59" customFormat="1" ht="15.75">
      <c r="A52" s="99" t="s">
        <v>213</v>
      </c>
      <c r="B52" s="101">
        <v>0</v>
      </c>
      <c r="C52" s="101">
        <v>0.092</v>
      </c>
      <c r="D52" s="101">
        <v>1.9</v>
      </c>
      <c r="E52" s="101">
        <v>2</v>
      </c>
      <c r="F52" s="101">
        <v>2.1</v>
      </c>
      <c r="G52" s="101">
        <v>2.3</v>
      </c>
      <c r="H52" s="101">
        <v>0</v>
      </c>
      <c r="I52" s="101">
        <v>0.092</v>
      </c>
      <c r="J52" s="101">
        <v>1.9</v>
      </c>
      <c r="K52" s="101">
        <v>2</v>
      </c>
      <c r="L52" s="101">
        <v>2.1</v>
      </c>
      <c r="M52" s="101">
        <v>2.3</v>
      </c>
      <c r="N52" s="101">
        <v>0</v>
      </c>
      <c r="O52" s="101">
        <v>0</v>
      </c>
      <c r="P52" s="101">
        <v>0.663</v>
      </c>
      <c r="Q52" s="101">
        <v>0.69</v>
      </c>
      <c r="R52" s="101">
        <v>0.73</v>
      </c>
      <c r="S52" s="101">
        <v>0.77</v>
      </c>
      <c r="T52" s="173">
        <v>0</v>
      </c>
      <c r="U52" s="173">
        <v>1</v>
      </c>
      <c r="V52" s="173">
        <v>3</v>
      </c>
      <c r="W52" s="173">
        <v>4</v>
      </c>
      <c r="X52" s="173">
        <v>4</v>
      </c>
      <c r="Y52" s="173">
        <v>4</v>
      </c>
      <c r="Z52" s="101">
        <v>0</v>
      </c>
      <c r="AA52" s="101">
        <v>0.025</v>
      </c>
      <c r="AB52" s="101">
        <v>0.34</v>
      </c>
      <c r="AC52" s="101">
        <v>0.35</v>
      </c>
      <c r="AD52" s="101">
        <v>0.38</v>
      </c>
      <c r="AE52" s="101">
        <v>0.4</v>
      </c>
      <c r="AF52" s="102" t="e">
        <f t="shared" si="47"/>
        <v>#DIV/0!</v>
      </c>
      <c r="AG52" s="102">
        <f t="shared" si="47"/>
        <v>2083.3333333333335</v>
      </c>
      <c r="AH52" s="102">
        <f t="shared" si="47"/>
        <v>9444.444444444445</v>
      </c>
      <c r="AI52" s="102">
        <f t="shared" si="47"/>
        <v>7291.666666666666</v>
      </c>
      <c r="AJ52" s="102">
        <f t="shared" si="47"/>
        <v>7916.666666666667</v>
      </c>
      <c r="AK52" s="102">
        <f t="shared" si="47"/>
        <v>8333.333333333334</v>
      </c>
      <c r="AL52" s="1"/>
      <c r="AM52" s="1"/>
      <c r="AN52" s="55"/>
      <c r="AO52" s="55"/>
      <c r="AP52" s="55"/>
      <c r="AQ52" s="55"/>
      <c r="AR52" s="55"/>
    </row>
    <row r="53" spans="1:44" s="59" customFormat="1" ht="20.25" customHeight="1">
      <c r="A53" s="106" t="s">
        <v>176</v>
      </c>
      <c r="B53" s="102">
        <v>10.2</v>
      </c>
      <c r="C53" s="102">
        <v>14.6</v>
      </c>
      <c r="D53" s="102">
        <v>15</v>
      </c>
      <c r="E53" s="102">
        <v>16.8</v>
      </c>
      <c r="F53" s="102">
        <v>19.8</v>
      </c>
      <c r="G53" s="102">
        <v>22.1</v>
      </c>
      <c r="H53" s="102">
        <v>10.2</v>
      </c>
      <c r="I53" s="102">
        <v>14.6</v>
      </c>
      <c r="J53" s="102">
        <v>15</v>
      </c>
      <c r="K53" s="102">
        <v>16.8</v>
      </c>
      <c r="L53" s="102">
        <v>19.8</v>
      </c>
      <c r="M53" s="102">
        <v>22.1</v>
      </c>
      <c r="N53" s="102">
        <v>4.3</v>
      </c>
      <c r="O53" s="102">
        <v>5.9</v>
      </c>
      <c r="P53" s="102">
        <v>3.2</v>
      </c>
      <c r="Q53" s="102">
        <v>3.6</v>
      </c>
      <c r="R53" s="102">
        <v>4.2</v>
      </c>
      <c r="S53" s="102">
        <v>4.5</v>
      </c>
      <c r="T53" s="152">
        <v>16</v>
      </c>
      <c r="U53" s="152">
        <v>14</v>
      </c>
      <c r="V53" s="152">
        <v>17</v>
      </c>
      <c r="W53" s="152">
        <v>18</v>
      </c>
      <c r="X53" s="152">
        <v>20</v>
      </c>
      <c r="Y53" s="152">
        <v>21</v>
      </c>
      <c r="Z53" s="102">
        <v>1.5</v>
      </c>
      <c r="AA53" s="102">
        <v>1.8</v>
      </c>
      <c r="AB53" s="102">
        <v>1.8</v>
      </c>
      <c r="AC53" s="102">
        <v>1.9</v>
      </c>
      <c r="AD53" s="102">
        <v>1.9</v>
      </c>
      <c r="AE53" s="102">
        <v>2</v>
      </c>
      <c r="AF53" s="102">
        <f aca="true" t="shared" si="48" ref="AF53:AK54">Z53/T53/12*1000*1000</f>
        <v>7812.5</v>
      </c>
      <c r="AG53" s="102">
        <f t="shared" si="48"/>
        <v>10714.285714285716</v>
      </c>
      <c r="AH53" s="102">
        <f t="shared" si="48"/>
        <v>8823.529411764706</v>
      </c>
      <c r="AI53" s="102">
        <f t="shared" si="48"/>
        <v>8796.296296296297</v>
      </c>
      <c r="AJ53" s="102">
        <f t="shared" si="48"/>
        <v>7916.666666666667</v>
      </c>
      <c r="AK53" s="102">
        <f t="shared" si="48"/>
        <v>7936.5079365079355</v>
      </c>
      <c r="AL53" s="1"/>
      <c r="AM53" s="1"/>
      <c r="AN53" s="55"/>
      <c r="AO53" s="55"/>
      <c r="AP53" s="55"/>
      <c r="AQ53" s="55"/>
      <c r="AR53" s="55"/>
    </row>
    <row r="54" spans="1:44" s="59" customFormat="1" ht="19.5" customHeight="1">
      <c r="A54" s="105" t="s">
        <v>174</v>
      </c>
      <c r="B54" s="104">
        <v>0</v>
      </c>
      <c r="C54" s="104">
        <v>0</v>
      </c>
      <c r="D54" s="104">
        <v>0</v>
      </c>
      <c r="E54" s="104">
        <v>0</v>
      </c>
      <c r="F54" s="104">
        <v>0</v>
      </c>
      <c r="G54" s="104">
        <v>0</v>
      </c>
      <c r="H54" s="104">
        <v>0</v>
      </c>
      <c r="I54" s="104">
        <v>0</v>
      </c>
      <c r="J54" s="104">
        <v>0</v>
      </c>
      <c r="K54" s="104">
        <v>0</v>
      </c>
      <c r="L54" s="104">
        <v>0</v>
      </c>
      <c r="M54" s="104">
        <v>0</v>
      </c>
      <c r="N54" s="104" t="s">
        <v>171</v>
      </c>
      <c r="O54" s="104" t="s">
        <v>171</v>
      </c>
      <c r="P54" s="104" t="s">
        <v>171</v>
      </c>
      <c r="Q54" s="104" t="s">
        <v>171</v>
      </c>
      <c r="R54" s="104" t="s">
        <v>171</v>
      </c>
      <c r="S54" s="104" t="s">
        <v>171</v>
      </c>
      <c r="T54" s="118">
        <v>20</v>
      </c>
      <c r="U54" s="118">
        <v>22</v>
      </c>
      <c r="V54" s="118">
        <v>22</v>
      </c>
      <c r="W54" s="118">
        <v>22</v>
      </c>
      <c r="X54" s="118">
        <v>22</v>
      </c>
      <c r="Y54" s="118">
        <v>22</v>
      </c>
      <c r="Z54" s="104">
        <v>1.4</v>
      </c>
      <c r="AA54" s="104">
        <v>1.6</v>
      </c>
      <c r="AB54" s="104">
        <v>1.6</v>
      </c>
      <c r="AC54" s="104">
        <v>1.6</v>
      </c>
      <c r="AD54" s="104">
        <v>1.7</v>
      </c>
      <c r="AE54" s="104">
        <v>1.8</v>
      </c>
      <c r="AF54" s="104">
        <f t="shared" si="48"/>
        <v>5833.333333333333</v>
      </c>
      <c r="AG54" s="104">
        <f t="shared" si="48"/>
        <v>6060.606060606062</v>
      </c>
      <c r="AH54" s="104">
        <f t="shared" si="48"/>
        <v>6060.606060606062</v>
      </c>
      <c r="AI54" s="104">
        <f t="shared" si="48"/>
        <v>6060.606060606062</v>
      </c>
      <c r="AJ54" s="104">
        <f t="shared" si="48"/>
        <v>6439.393939393939</v>
      </c>
      <c r="AK54" s="104">
        <f t="shared" si="48"/>
        <v>6818.181818181817</v>
      </c>
      <c r="AL54" s="1"/>
      <c r="AM54" s="1"/>
      <c r="AN54" s="55"/>
      <c r="AO54" s="55"/>
      <c r="AP54" s="55"/>
      <c r="AQ54" s="55"/>
      <c r="AR54" s="55"/>
    </row>
    <row r="55" spans="1:44" ht="17.25" customHeight="1">
      <c r="A55" s="106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52"/>
      <c r="U55" s="152"/>
      <c r="V55" s="152"/>
      <c r="W55" s="152"/>
      <c r="X55" s="152"/>
      <c r="Y55" s="15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"/>
      <c r="AM55" s="1"/>
      <c r="AN55" s="55"/>
      <c r="AO55" s="55"/>
      <c r="AP55" s="55"/>
      <c r="AQ55" s="55"/>
      <c r="AR55" s="55"/>
    </row>
    <row r="56" spans="1:46" s="59" customFormat="1" ht="15.75">
      <c r="A56" s="107" t="s">
        <v>10</v>
      </c>
      <c r="B56" s="104">
        <f>SUM(B57:B58)</f>
        <v>5.9</v>
      </c>
      <c r="C56" s="104">
        <f aca="true" t="shared" si="49" ref="C56:M56">SUM(C57:C58)</f>
        <v>6.1</v>
      </c>
      <c r="D56" s="104">
        <f t="shared" si="49"/>
        <v>4.4</v>
      </c>
      <c r="E56" s="104">
        <f t="shared" si="49"/>
        <v>6.6</v>
      </c>
      <c r="F56" s="104">
        <f t="shared" si="49"/>
        <v>6.8999999999999995</v>
      </c>
      <c r="G56" s="104">
        <f t="shared" si="49"/>
        <v>7.2</v>
      </c>
      <c r="H56" s="104">
        <f t="shared" si="49"/>
        <v>50.8</v>
      </c>
      <c r="I56" s="104">
        <f t="shared" si="49"/>
        <v>44.300000000000004</v>
      </c>
      <c r="J56" s="104">
        <f t="shared" si="49"/>
        <v>38.8</v>
      </c>
      <c r="K56" s="104">
        <f t="shared" si="49"/>
        <v>46.6</v>
      </c>
      <c r="L56" s="104">
        <f t="shared" si="49"/>
        <v>50.4</v>
      </c>
      <c r="M56" s="104">
        <f t="shared" si="49"/>
        <v>53.7</v>
      </c>
      <c r="N56" s="104" t="s">
        <v>283</v>
      </c>
      <c r="O56" s="104" t="s">
        <v>284</v>
      </c>
      <c r="P56" s="104" t="s">
        <v>285</v>
      </c>
      <c r="Q56" s="104" t="s">
        <v>284</v>
      </c>
      <c r="R56" s="104" t="s">
        <v>286</v>
      </c>
      <c r="S56" s="104" t="s">
        <v>286</v>
      </c>
      <c r="T56" s="118">
        <v>219</v>
      </c>
      <c r="U56" s="118">
        <v>175</v>
      </c>
      <c r="V56" s="118">
        <v>120</v>
      </c>
      <c r="W56" s="118">
        <v>120</v>
      </c>
      <c r="X56" s="118">
        <v>120</v>
      </c>
      <c r="Y56" s="118">
        <v>120</v>
      </c>
      <c r="Z56" s="104">
        <v>11.8</v>
      </c>
      <c r="AA56" s="104">
        <v>11</v>
      </c>
      <c r="AB56" s="104">
        <v>11.1</v>
      </c>
      <c r="AC56" s="104">
        <v>11.6</v>
      </c>
      <c r="AD56" s="104">
        <v>12.2</v>
      </c>
      <c r="AE56" s="104">
        <v>12.8</v>
      </c>
      <c r="AF56" s="104">
        <f>Z56/T56/12*1000*1000</f>
        <v>4490.106544901066</v>
      </c>
      <c r="AG56" s="104">
        <f aca="true" t="shared" si="50" ref="AF56:AK58">AA56/U56/12*1000*1000</f>
        <v>5238.095238095239</v>
      </c>
      <c r="AH56" s="104">
        <f t="shared" si="50"/>
        <v>7708.333333333334</v>
      </c>
      <c r="AI56" s="104">
        <f t="shared" si="50"/>
        <v>8055.555555555556</v>
      </c>
      <c r="AJ56" s="104">
        <f t="shared" si="50"/>
        <v>8472.22222222222</v>
      </c>
      <c r="AK56" s="104">
        <f t="shared" si="50"/>
        <v>8888.888888888889</v>
      </c>
      <c r="AL56" s="144"/>
      <c r="AM56" s="144"/>
      <c r="AN56" s="145"/>
      <c r="AO56" s="145"/>
      <c r="AP56" s="145"/>
      <c r="AQ56" s="145"/>
      <c r="AR56" s="145"/>
      <c r="AS56" s="71"/>
      <c r="AT56" s="71"/>
    </row>
    <row r="57" spans="1:44" s="59" customFormat="1" ht="15.75">
      <c r="A57" s="108" t="s">
        <v>209</v>
      </c>
      <c r="B57" s="109">
        <v>2.6</v>
      </c>
      <c r="C57" s="109">
        <v>2.8</v>
      </c>
      <c r="D57" s="109">
        <v>0.9</v>
      </c>
      <c r="E57" s="109">
        <v>2.8</v>
      </c>
      <c r="F57" s="109">
        <v>2.8</v>
      </c>
      <c r="G57" s="109">
        <v>2.8</v>
      </c>
      <c r="H57" s="109">
        <v>10.2</v>
      </c>
      <c r="I57" s="109">
        <v>9.6</v>
      </c>
      <c r="J57" s="109">
        <v>3.8</v>
      </c>
      <c r="K57" s="109">
        <v>9.6</v>
      </c>
      <c r="L57" s="109">
        <v>9.6</v>
      </c>
      <c r="M57" s="109">
        <v>9.6</v>
      </c>
      <c r="N57" s="109">
        <v>0.4</v>
      </c>
      <c r="O57" s="109">
        <v>0.07</v>
      </c>
      <c r="P57" s="109">
        <v>0.04</v>
      </c>
      <c r="Q57" s="109">
        <v>0.07</v>
      </c>
      <c r="R57" s="109">
        <v>0.07</v>
      </c>
      <c r="S57" s="109">
        <v>0.07</v>
      </c>
      <c r="T57" s="174">
        <v>15</v>
      </c>
      <c r="U57" s="174">
        <v>11</v>
      </c>
      <c r="V57" s="174">
        <v>10</v>
      </c>
      <c r="W57" s="174">
        <v>10</v>
      </c>
      <c r="X57" s="174">
        <v>10</v>
      </c>
      <c r="Y57" s="174">
        <v>10</v>
      </c>
      <c r="Z57" s="109">
        <v>0.7</v>
      </c>
      <c r="AA57" s="109">
        <v>0.7</v>
      </c>
      <c r="AB57" s="109">
        <v>0.2</v>
      </c>
      <c r="AC57" s="109">
        <v>0.5</v>
      </c>
      <c r="AD57" s="109">
        <v>0.5</v>
      </c>
      <c r="AE57" s="109">
        <v>0.5</v>
      </c>
      <c r="AF57" s="102">
        <f>Z57/T57/12*1000*1000</f>
        <v>3888.8888888888882</v>
      </c>
      <c r="AG57" s="102">
        <f>AA57/U57/12*1000*1000</f>
        <v>5303.030303030303</v>
      </c>
      <c r="AH57" s="102">
        <f>AB57/V57/12*1000*1000</f>
        <v>1666.6666666666667</v>
      </c>
      <c r="AI57" s="102">
        <f>AC57/W57/12*1000*1000</f>
        <v>4166.666666666667</v>
      </c>
      <c r="AJ57" s="102">
        <f>AD57/X57/12*1000*1000</f>
        <v>4166.666666666667</v>
      </c>
      <c r="AK57" s="102">
        <f>AE57/Y57/12*1000*1000</f>
        <v>4166.666666666667</v>
      </c>
      <c r="AL57" s="1"/>
      <c r="AM57" s="1"/>
      <c r="AN57" s="55"/>
      <c r="AO57" s="55"/>
      <c r="AP57" s="55"/>
      <c r="AQ57" s="55"/>
      <c r="AR57" s="55"/>
    </row>
    <row r="58" spans="1:44" s="59" customFormat="1" ht="15.75">
      <c r="A58" s="108" t="s">
        <v>178</v>
      </c>
      <c r="B58" s="109">
        <v>3.3</v>
      </c>
      <c r="C58" s="109">
        <v>3.3</v>
      </c>
      <c r="D58" s="109">
        <v>3.5</v>
      </c>
      <c r="E58" s="109">
        <v>3.8</v>
      </c>
      <c r="F58" s="109">
        <v>4.1</v>
      </c>
      <c r="G58" s="109">
        <v>4.4</v>
      </c>
      <c r="H58" s="109">
        <v>40.6</v>
      </c>
      <c r="I58" s="109">
        <v>34.7</v>
      </c>
      <c r="J58" s="109">
        <v>35</v>
      </c>
      <c r="K58" s="109">
        <v>37</v>
      </c>
      <c r="L58" s="109">
        <v>40.8</v>
      </c>
      <c r="M58" s="109">
        <v>44.1</v>
      </c>
      <c r="N58" s="109">
        <v>0.9</v>
      </c>
      <c r="O58" s="109">
        <v>0.3</v>
      </c>
      <c r="P58" s="109">
        <v>0.3</v>
      </c>
      <c r="Q58" s="109">
        <v>0.3</v>
      </c>
      <c r="R58" s="109">
        <v>0.4</v>
      </c>
      <c r="S58" s="109">
        <v>0.4</v>
      </c>
      <c r="T58" s="174">
        <v>50</v>
      </c>
      <c r="U58" s="174">
        <v>45</v>
      </c>
      <c r="V58" s="174">
        <v>45</v>
      </c>
      <c r="W58" s="174">
        <v>48</v>
      </c>
      <c r="X58" s="174">
        <v>52</v>
      </c>
      <c r="Y58" s="174">
        <v>55</v>
      </c>
      <c r="Z58" s="109">
        <v>5.6</v>
      </c>
      <c r="AA58" s="109">
        <v>5.2</v>
      </c>
      <c r="AB58" s="109">
        <v>5.8</v>
      </c>
      <c r="AC58" s="109">
        <v>6.9</v>
      </c>
      <c r="AD58" s="109">
        <v>8.4</v>
      </c>
      <c r="AE58" s="109">
        <v>9.2</v>
      </c>
      <c r="AF58" s="102">
        <f t="shared" si="50"/>
        <v>9333.333333333332</v>
      </c>
      <c r="AG58" s="102">
        <f t="shared" si="50"/>
        <v>9629.62962962963</v>
      </c>
      <c r="AH58" s="102">
        <f t="shared" si="50"/>
        <v>10740.74074074074</v>
      </c>
      <c r="AI58" s="102">
        <f t="shared" si="50"/>
        <v>11979.166666666668</v>
      </c>
      <c r="AJ58" s="102">
        <f t="shared" si="50"/>
        <v>13461.538461538461</v>
      </c>
      <c r="AK58" s="102">
        <f t="shared" si="50"/>
        <v>13939.39393939394</v>
      </c>
      <c r="AL58" s="1"/>
      <c r="AM58" s="1"/>
      <c r="AN58" s="55"/>
      <c r="AO58" s="55"/>
      <c r="AP58" s="55"/>
      <c r="AQ58" s="55"/>
      <c r="AR58" s="55"/>
    </row>
    <row r="59" spans="1:49" ht="15.75">
      <c r="A59" s="108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74"/>
      <c r="U59" s="174"/>
      <c r="V59" s="174"/>
      <c r="W59" s="174"/>
      <c r="X59" s="174"/>
      <c r="Y59" s="174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"/>
      <c r="AM59" s="1"/>
      <c r="AN59" s="55"/>
      <c r="AO59" s="55"/>
      <c r="AP59" s="55"/>
      <c r="AQ59" s="55"/>
      <c r="AR59" s="55"/>
      <c r="AS59" s="55"/>
      <c r="AT59" s="55"/>
      <c r="AU59" s="55"/>
      <c r="AV59" s="55"/>
      <c r="AW59" s="55"/>
    </row>
    <row r="60" spans="1:44" s="59" customFormat="1" ht="15.75">
      <c r="A60" s="105" t="s">
        <v>175</v>
      </c>
      <c r="B60" s="104">
        <f aca="true" t="shared" si="51" ref="B60:M60">SUM(B61:B63)</f>
        <v>28.2</v>
      </c>
      <c r="C60" s="104">
        <f t="shared" si="51"/>
        <v>33.099999999999994</v>
      </c>
      <c r="D60" s="104">
        <f t="shared" si="51"/>
        <v>45.6</v>
      </c>
      <c r="E60" s="104">
        <f t="shared" si="51"/>
        <v>49.1</v>
      </c>
      <c r="F60" s="104">
        <f t="shared" si="51"/>
        <v>53.2</v>
      </c>
      <c r="G60" s="104">
        <f t="shared" si="51"/>
        <v>57</v>
      </c>
      <c r="H60" s="104">
        <f t="shared" si="51"/>
        <v>28.2</v>
      </c>
      <c r="I60" s="104">
        <f t="shared" si="51"/>
        <v>33.099999999999994</v>
      </c>
      <c r="J60" s="104">
        <f t="shared" si="51"/>
        <v>45.6</v>
      </c>
      <c r="K60" s="104">
        <f t="shared" si="51"/>
        <v>49.1</v>
      </c>
      <c r="L60" s="104">
        <f t="shared" si="51"/>
        <v>53.2</v>
      </c>
      <c r="M60" s="104">
        <f t="shared" si="51"/>
        <v>57</v>
      </c>
      <c r="N60" s="104" t="s">
        <v>287</v>
      </c>
      <c r="O60" s="104" t="s">
        <v>304</v>
      </c>
      <c r="P60" s="104" t="s">
        <v>288</v>
      </c>
      <c r="Q60" s="104" t="s">
        <v>289</v>
      </c>
      <c r="R60" s="104" t="s">
        <v>290</v>
      </c>
      <c r="S60" s="104" t="s">
        <v>291</v>
      </c>
      <c r="T60" s="118">
        <v>115</v>
      </c>
      <c r="U60" s="118">
        <v>113</v>
      </c>
      <c r="V60" s="118">
        <v>162</v>
      </c>
      <c r="W60" s="118">
        <v>162</v>
      </c>
      <c r="X60" s="118">
        <v>162</v>
      </c>
      <c r="Y60" s="118">
        <v>162</v>
      </c>
      <c r="Z60" s="104">
        <v>21.1</v>
      </c>
      <c r="AA60" s="104">
        <v>23.9</v>
      </c>
      <c r="AB60" s="104">
        <v>31.4</v>
      </c>
      <c r="AC60" s="104">
        <v>31.4</v>
      </c>
      <c r="AD60" s="104">
        <v>31.4</v>
      </c>
      <c r="AE60" s="104">
        <v>31.4</v>
      </c>
      <c r="AF60" s="104">
        <f aca="true" t="shared" si="52" ref="AF60:AK64">Z60/T60/12*1000*1000</f>
        <v>15289.85507246377</v>
      </c>
      <c r="AG60" s="104">
        <f t="shared" si="52"/>
        <v>17625.36873156342</v>
      </c>
      <c r="AH60" s="104">
        <f t="shared" si="52"/>
        <v>16152.263374485596</v>
      </c>
      <c r="AI60" s="104">
        <f t="shared" si="52"/>
        <v>16152.263374485596</v>
      </c>
      <c r="AJ60" s="104">
        <f t="shared" si="52"/>
        <v>16152.263374485596</v>
      </c>
      <c r="AK60" s="104">
        <f t="shared" si="52"/>
        <v>16152.263374485596</v>
      </c>
      <c r="AL60" s="146"/>
      <c r="AM60" s="146"/>
      <c r="AN60" s="55"/>
      <c r="AO60" s="55"/>
      <c r="AP60" s="55"/>
      <c r="AQ60" s="55"/>
      <c r="AR60" s="55"/>
    </row>
    <row r="61" spans="1:44" s="59" customFormat="1" ht="15.75">
      <c r="A61" s="106" t="s">
        <v>179</v>
      </c>
      <c r="B61" s="102">
        <v>24.4</v>
      </c>
      <c r="C61" s="102">
        <v>25.4</v>
      </c>
      <c r="D61" s="102">
        <v>27.4</v>
      </c>
      <c r="E61" s="102">
        <v>29.2</v>
      </c>
      <c r="F61" s="102">
        <v>31.1</v>
      </c>
      <c r="G61" s="102">
        <v>33.1</v>
      </c>
      <c r="H61" s="102">
        <v>24.4</v>
      </c>
      <c r="I61" s="102">
        <v>25.4</v>
      </c>
      <c r="J61" s="102">
        <v>27.4</v>
      </c>
      <c r="K61" s="102">
        <v>29.2</v>
      </c>
      <c r="L61" s="102">
        <v>31.1</v>
      </c>
      <c r="M61" s="102">
        <v>33.1</v>
      </c>
      <c r="N61" s="102">
        <v>-8.2</v>
      </c>
      <c r="O61" s="102">
        <v>-10.7</v>
      </c>
      <c r="P61" s="102">
        <v>-11.6</v>
      </c>
      <c r="Q61" s="102">
        <v>-124</v>
      </c>
      <c r="R61" s="102">
        <v>-13.2</v>
      </c>
      <c r="S61" s="102">
        <v>-14</v>
      </c>
      <c r="T61" s="152">
        <v>28</v>
      </c>
      <c r="U61" s="152">
        <v>24</v>
      </c>
      <c r="V61" s="152">
        <v>24</v>
      </c>
      <c r="W61" s="152">
        <v>24</v>
      </c>
      <c r="X61" s="152">
        <v>24</v>
      </c>
      <c r="Y61" s="152">
        <v>24</v>
      </c>
      <c r="Z61" s="102">
        <v>5.5</v>
      </c>
      <c r="AA61" s="102">
        <v>4.8</v>
      </c>
      <c r="AB61" s="102">
        <v>5</v>
      </c>
      <c r="AC61" s="102">
        <v>5.3</v>
      </c>
      <c r="AD61" s="102">
        <v>5.7</v>
      </c>
      <c r="AE61" s="102">
        <v>6.4</v>
      </c>
      <c r="AF61" s="102">
        <f t="shared" si="52"/>
        <v>16369.04761904762</v>
      </c>
      <c r="AG61" s="102">
        <f t="shared" si="52"/>
        <v>16666.666666666668</v>
      </c>
      <c r="AH61" s="102">
        <f t="shared" si="52"/>
        <v>17361.11111111111</v>
      </c>
      <c r="AI61" s="102">
        <f t="shared" si="52"/>
        <v>18402.777777777777</v>
      </c>
      <c r="AJ61" s="102">
        <f t="shared" si="52"/>
        <v>19791.666666666668</v>
      </c>
      <c r="AK61" s="102">
        <f t="shared" si="52"/>
        <v>22222.222222222223</v>
      </c>
      <c r="AL61" s="146"/>
      <c r="AM61" s="146"/>
      <c r="AN61" s="55"/>
      <c r="AO61" s="55"/>
      <c r="AP61" s="55"/>
      <c r="AQ61" s="55"/>
      <c r="AR61" s="55"/>
    </row>
    <row r="62" spans="1:44" s="59" customFormat="1" ht="15.75">
      <c r="A62" s="110" t="s">
        <v>214</v>
      </c>
      <c r="B62" s="111">
        <v>0</v>
      </c>
      <c r="C62" s="111">
        <v>3.4</v>
      </c>
      <c r="D62" s="111">
        <v>14</v>
      </c>
      <c r="E62" s="111">
        <v>15.4</v>
      </c>
      <c r="F62" s="111">
        <v>17.1</v>
      </c>
      <c r="G62" s="111">
        <v>18.5</v>
      </c>
      <c r="H62" s="111">
        <v>0</v>
      </c>
      <c r="I62" s="111">
        <v>3.4</v>
      </c>
      <c r="J62" s="111">
        <v>14</v>
      </c>
      <c r="K62" s="111">
        <v>15.4</v>
      </c>
      <c r="L62" s="111">
        <v>17.1</v>
      </c>
      <c r="M62" s="111">
        <v>18.5</v>
      </c>
      <c r="N62" s="111">
        <v>0</v>
      </c>
      <c r="O62" s="111">
        <v>2</v>
      </c>
      <c r="P62" s="111">
        <v>8.9</v>
      </c>
      <c r="Q62" s="111">
        <v>9.8</v>
      </c>
      <c r="R62" s="111">
        <v>8.5</v>
      </c>
      <c r="S62" s="111">
        <v>9.1</v>
      </c>
      <c r="T62" s="175">
        <v>0</v>
      </c>
      <c r="U62" s="175">
        <v>7</v>
      </c>
      <c r="V62" s="175">
        <v>54</v>
      </c>
      <c r="W62" s="175">
        <v>54</v>
      </c>
      <c r="X62" s="175">
        <v>54</v>
      </c>
      <c r="Y62" s="175">
        <v>54</v>
      </c>
      <c r="Z62" s="111">
        <v>0</v>
      </c>
      <c r="AA62" s="111">
        <v>1.132</v>
      </c>
      <c r="AB62" s="111">
        <v>9.33</v>
      </c>
      <c r="AC62" s="111">
        <v>10.254</v>
      </c>
      <c r="AD62" s="111">
        <v>1.139</v>
      </c>
      <c r="AE62" s="111">
        <v>12.271</v>
      </c>
      <c r="AF62" s="102" t="e">
        <f aca="true" t="shared" si="53" ref="AF62:AK62">Z62/T62/12*1000*1000</f>
        <v>#DIV/0!</v>
      </c>
      <c r="AG62" s="102">
        <f t="shared" si="53"/>
        <v>13476.190476190475</v>
      </c>
      <c r="AH62" s="102">
        <f t="shared" si="53"/>
        <v>14398.148148148148</v>
      </c>
      <c r="AI62" s="102">
        <f t="shared" si="53"/>
        <v>15824.074074074075</v>
      </c>
      <c r="AJ62" s="102">
        <f t="shared" si="53"/>
        <v>1757.7160493827162</v>
      </c>
      <c r="AK62" s="102">
        <f t="shared" si="53"/>
        <v>18936.72839506173</v>
      </c>
      <c r="AL62" s="146"/>
      <c r="AM62" s="146"/>
      <c r="AN62" s="55"/>
      <c r="AO62" s="55"/>
      <c r="AP62" s="55"/>
      <c r="AQ62" s="55"/>
      <c r="AR62" s="55"/>
    </row>
    <row r="63" spans="1:44" s="59" customFormat="1" ht="16.5" thickBot="1">
      <c r="A63" s="112" t="s">
        <v>193</v>
      </c>
      <c r="B63" s="113">
        <v>3.8</v>
      </c>
      <c r="C63" s="113">
        <v>4.3</v>
      </c>
      <c r="D63" s="113">
        <v>4.2</v>
      </c>
      <c r="E63" s="113">
        <v>4.5</v>
      </c>
      <c r="F63" s="113">
        <v>5</v>
      </c>
      <c r="G63" s="113">
        <v>5.4</v>
      </c>
      <c r="H63" s="113">
        <v>3.8</v>
      </c>
      <c r="I63" s="113">
        <v>4.3</v>
      </c>
      <c r="J63" s="113">
        <v>4.2</v>
      </c>
      <c r="K63" s="113">
        <v>4.5</v>
      </c>
      <c r="L63" s="113">
        <v>5</v>
      </c>
      <c r="M63" s="113">
        <v>5.4</v>
      </c>
      <c r="N63" s="113">
        <v>0.002</v>
      </c>
      <c r="O63" s="113">
        <v>0.006</v>
      </c>
      <c r="P63" s="113">
        <v>0</v>
      </c>
      <c r="Q63" s="113">
        <v>0</v>
      </c>
      <c r="R63" s="113">
        <v>0</v>
      </c>
      <c r="S63" s="113">
        <v>0</v>
      </c>
      <c r="T63" s="176">
        <v>10</v>
      </c>
      <c r="U63" s="176">
        <v>9</v>
      </c>
      <c r="V63" s="176">
        <v>10</v>
      </c>
      <c r="W63" s="176">
        <v>10</v>
      </c>
      <c r="X63" s="176">
        <v>10</v>
      </c>
      <c r="Y63" s="176">
        <v>10</v>
      </c>
      <c r="Z63" s="113">
        <v>1.6</v>
      </c>
      <c r="AA63" s="113">
        <v>1.5</v>
      </c>
      <c r="AB63" s="113">
        <v>1.6</v>
      </c>
      <c r="AC63" s="113">
        <v>1.7</v>
      </c>
      <c r="AD63" s="113">
        <v>1.9</v>
      </c>
      <c r="AE63" s="113">
        <v>2.1</v>
      </c>
      <c r="AF63" s="113">
        <f t="shared" si="52"/>
        <v>13333.333333333334</v>
      </c>
      <c r="AG63" s="113">
        <f t="shared" si="52"/>
        <v>13888.888888888887</v>
      </c>
      <c r="AH63" s="113">
        <f t="shared" si="52"/>
        <v>13333.333333333334</v>
      </c>
      <c r="AI63" s="113">
        <f t="shared" si="52"/>
        <v>14166.666666666666</v>
      </c>
      <c r="AJ63" s="113">
        <f t="shared" si="52"/>
        <v>15833.333333333334</v>
      </c>
      <c r="AK63" s="113">
        <f t="shared" si="52"/>
        <v>17500</v>
      </c>
      <c r="AL63" s="147"/>
      <c r="AM63" s="147"/>
      <c r="AN63" s="55"/>
      <c r="AO63" s="55"/>
      <c r="AP63" s="55"/>
      <c r="AQ63" s="55"/>
      <c r="AR63" s="55"/>
    </row>
    <row r="64" spans="1:44" ht="28.5" customHeight="1" thickBot="1" thickTop="1">
      <c r="A64" s="114" t="s">
        <v>164</v>
      </c>
      <c r="B64" s="115">
        <f>B8+B16+B19+B23+B27+B31+B35+B39</f>
        <v>5298.8</v>
      </c>
      <c r="C64" s="115">
        <f aca="true" t="shared" si="54" ref="C64:M64">C8+C16+C19+C23+C27+C31+C35+C39</f>
        <v>5776.3</v>
      </c>
      <c r="D64" s="115">
        <f t="shared" si="54"/>
        <v>6208.900000000001</v>
      </c>
      <c r="E64" s="115">
        <f t="shared" si="54"/>
        <v>5832.500000000001</v>
      </c>
      <c r="F64" s="115">
        <f t="shared" si="54"/>
        <v>6433.200000000001</v>
      </c>
      <c r="G64" s="115">
        <f t="shared" si="54"/>
        <v>6743.5</v>
      </c>
      <c r="H64" s="115">
        <f t="shared" si="54"/>
        <v>5360.213999999999</v>
      </c>
      <c r="I64" s="115">
        <f t="shared" si="54"/>
        <v>5808.845</v>
      </c>
      <c r="J64" s="115">
        <f t="shared" si="54"/>
        <v>6233.9000000000015</v>
      </c>
      <c r="K64" s="115">
        <f>K8+K16+K19+K23+K27+K31+K35+K39</f>
        <v>5852.100000000001</v>
      </c>
      <c r="L64" s="115">
        <f>L8+L16+L19+L23+L27+L31+L35+L39</f>
        <v>6449.8</v>
      </c>
      <c r="M64" s="115">
        <f t="shared" si="54"/>
        <v>6753.4</v>
      </c>
      <c r="N64" s="115" t="s">
        <v>303</v>
      </c>
      <c r="O64" s="115" t="s">
        <v>306</v>
      </c>
      <c r="P64" s="115" t="s">
        <v>317</v>
      </c>
      <c r="Q64" s="115" t="s">
        <v>318</v>
      </c>
      <c r="R64" s="115" t="s">
        <v>319</v>
      </c>
      <c r="S64" s="115" t="s">
        <v>316</v>
      </c>
      <c r="T64" s="119">
        <f aca="true" t="shared" si="55" ref="T64:AE64">T8+T16+T19+T23+T27+T31+T35+T39</f>
        <v>3462</v>
      </c>
      <c r="U64" s="119">
        <f t="shared" si="55"/>
        <v>3452</v>
      </c>
      <c r="V64" s="119">
        <f t="shared" si="55"/>
        <v>3524</v>
      </c>
      <c r="W64" s="119">
        <f t="shared" si="55"/>
        <v>3540</v>
      </c>
      <c r="X64" s="119">
        <f t="shared" si="55"/>
        <v>3553</v>
      </c>
      <c r="Y64" s="119">
        <f t="shared" si="55"/>
        <v>3560</v>
      </c>
      <c r="Z64" s="115">
        <f t="shared" si="55"/>
        <v>900.46</v>
      </c>
      <c r="AA64" s="115">
        <f t="shared" si="55"/>
        <v>1013.7520000000001</v>
      </c>
      <c r="AB64" s="115">
        <f t="shared" si="55"/>
        <v>1143.8190000000002</v>
      </c>
      <c r="AC64" s="115">
        <f t="shared" si="55"/>
        <v>1217.536</v>
      </c>
      <c r="AD64" s="115">
        <f t="shared" si="55"/>
        <v>1258.8779999999997</v>
      </c>
      <c r="AE64" s="115">
        <f t="shared" si="55"/>
        <v>1273.5069999999998</v>
      </c>
      <c r="AF64" s="115">
        <f t="shared" si="52"/>
        <v>21674.850760639325</v>
      </c>
      <c r="AG64" s="115">
        <f t="shared" si="52"/>
        <v>24472.576284279647</v>
      </c>
      <c r="AH64" s="115">
        <f t="shared" si="52"/>
        <v>27048.31157775256</v>
      </c>
      <c r="AI64" s="115">
        <f t="shared" si="52"/>
        <v>28661.393596986818</v>
      </c>
      <c r="AJ64" s="115">
        <f t="shared" si="52"/>
        <v>29526.17506332676</v>
      </c>
      <c r="AK64" s="115">
        <f t="shared" si="52"/>
        <v>29810.557116104865</v>
      </c>
      <c r="AL64" s="1"/>
      <c r="AM64" s="1"/>
      <c r="AN64" s="55"/>
      <c r="AO64" s="55"/>
      <c r="AP64" s="55"/>
      <c r="AQ64" s="55"/>
      <c r="AR64" s="55"/>
    </row>
    <row r="65" spans="1:44" ht="16.5" thickTop="1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"/>
      <c r="AM65" s="1"/>
      <c r="AN65" s="55"/>
      <c r="AO65" s="55"/>
      <c r="AP65" s="55"/>
      <c r="AQ65" s="55"/>
      <c r="AR65" s="55"/>
    </row>
    <row r="66" spans="1:44" ht="15.75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"/>
      <c r="AM66" s="1"/>
      <c r="AN66" s="55"/>
      <c r="AO66" s="55"/>
      <c r="AP66" s="55"/>
      <c r="AQ66" s="55"/>
      <c r="AR66" s="55"/>
    </row>
    <row r="67" spans="1:44" ht="15.75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"/>
      <c r="AM67" s="1"/>
      <c r="AN67" s="55"/>
      <c r="AO67" s="55"/>
      <c r="AP67" s="55"/>
      <c r="AQ67" s="55"/>
      <c r="AR67" s="55"/>
    </row>
    <row r="68" spans="1:44" ht="15.75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"/>
      <c r="AM68" s="1"/>
      <c r="AN68" s="55"/>
      <c r="AO68" s="55"/>
      <c r="AP68" s="55"/>
      <c r="AQ68" s="55"/>
      <c r="AR68" s="55"/>
    </row>
    <row r="69" spans="1:44" ht="15.75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"/>
      <c r="AM69" s="1"/>
      <c r="AN69" s="55"/>
      <c r="AO69" s="55"/>
      <c r="AP69" s="55"/>
      <c r="AQ69" s="55"/>
      <c r="AR69" s="55"/>
    </row>
    <row r="70" spans="1:44" ht="15.75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"/>
      <c r="AM70" s="1"/>
      <c r="AN70" s="55"/>
      <c r="AO70" s="55"/>
      <c r="AP70" s="55"/>
      <c r="AQ70" s="55"/>
      <c r="AR70" s="55"/>
    </row>
    <row r="71" spans="1:44" ht="15.75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"/>
      <c r="AM71" s="1"/>
      <c r="AN71" s="55"/>
      <c r="AO71" s="55"/>
      <c r="AP71" s="55"/>
      <c r="AQ71" s="55"/>
      <c r="AR71" s="55"/>
    </row>
    <row r="72" spans="1:44" ht="15.75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"/>
      <c r="AM72" s="1"/>
      <c r="AN72" s="55"/>
      <c r="AO72" s="55"/>
      <c r="AP72" s="55"/>
      <c r="AQ72" s="55"/>
      <c r="AR72" s="55"/>
    </row>
    <row r="73" spans="1:44" ht="15.75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"/>
      <c r="AM73" s="1"/>
      <c r="AN73" s="55"/>
      <c r="AO73" s="55"/>
      <c r="AP73" s="55"/>
      <c r="AQ73" s="55"/>
      <c r="AR73" s="55"/>
    </row>
    <row r="74" spans="1:44" ht="15.75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"/>
      <c r="AM74" s="1"/>
      <c r="AN74" s="55"/>
      <c r="AO74" s="55"/>
      <c r="AP74" s="55"/>
      <c r="AQ74" s="55"/>
      <c r="AR74" s="55"/>
    </row>
    <row r="75" spans="1:44" ht="15.75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"/>
      <c r="AM75" s="1"/>
      <c r="AN75" s="55"/>
      <c r="AO75" s="55"/>
      <c r="AP75" s="55"/>
      <c r="AQ75" s="55"/>
      <c r="AR75" s="55"/>
    </row>
    <row r="76" spans="1:44" ht="15.75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"/>
      <c r="AM76" s="1"/>
      <c r="AN76" s="55"/>
      <c r="AO76" s="55"/>
      <c r="AP76" s="55"/>
      <c r="AQ76" s="55"/>
      <c r="AR76" s="55"/>
    </row>
  </sheetData>
  <sheetProtection/>
  <mergeCells count="35">
    <mergeCell ref="C6:C7"/>
    <mergeCell ref="P6:P7"/>
    <mergeCell ref="T4:AK4"/>
    <mergeCell ref="AF6:AF7"/>
    <mergeCell ref="AH6:AH7"/>
    <mergeCell ref="AI6:AK6"/>
    <mergeCell ref="T6:T7"/>
    <mergeCell ref="Z6:Z7"/>
    <mergeCell ref="W6:Y6"/>
    <mergeCell ref="AB6:AB7"/>
    <mergeCell ref="H6:H7"/>
    <mergeCell ref="N6:N7"/>
    <mergeCell ref="B4:G4"/>
    <mergeCell ref="H4:S4"/>
    <mergeCell ref="B6:B7"/>
    <mergeCell ref="D6:D7"/>
    <mergeCell ref="E6:G6"/>
    <mergeCell ref="K6:M6"/>
    <mergeCell ref="J6:J7"/>
    <mergeCell ref="I6:I7"/>
    <mergeCell ref="AG6:AG7"/>
    <mergeCell ref="AA6:AA7"/>
    <mergeCell ref="U6:U7"/>
    <mergeCell ref="O6:O7"/>
    <mergeCell ref="AC6:AE6"/>
    <mergeCell ref="Q6:S6"/>
    <mergeCell ref="V6:V7"/>
    <mergeCell ref="T5:Y5"/>
    <mergeCell ref="Z5:AE5"/>
    <mergeCell ref="AF5:AK5"/>
    <mergeCell ref="B2:N2"/>
    <mergeCell ref="O2:S2"/>
    <mergeCell ref="B5:G5"/>
    <mergeCell ref="H5:M5"/>
    <mergeCell ref="N5:S5"/>
  </mergeCells>
  <printOptions horizontalCentered="1"/>
  <pageMargins left="0.3937007874015748" right="0.5905511811023623" top="0.5905511811023623" bottom="0.3937007874015748" header="0.11811023622047245" footer="0.11811023622047245"/>
  <pageSetup fitToHeight="33" fitToWidth="2" horizontalDpi="300" verticalDpi="3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6"/>
  <sheetViews>
    <sheetView view="pageBreakPreview" zoomScale="75" zoomScaleNormal="60" zoomScaleSheetLayoutView="75" zoomScalePageLayoutView="0" workbookViewId="0" topLeftCell="A1">
      <pane xSplit="2" ySplit="9" topLeftCell="J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1" sqref="B1:B16384"/>
    </sheetView>
  </sheetViews>
  <sheetFormatPr defaultColWidth="9.00390625" defaultRowHeight="12.75"/>
  <cols>
    <col min="1" max="1" width="85.75390625" style="61" customWidth="1"/>
    <col min="2" max="2" width="0.37109375" style="62" customWidth="1"/>
    <col min="3" max="3" width="15.25390625" style="61" customWidth="1"/>
    <col min="4" max="5" width="13.625" style="61" bestFit="1" customWidth="1"/>
    <col min="6" max="6" width="13.75390625" style="61" customWidth="1"/>
    <col min="7" max="8" width="13.625" style="61" bestFit="1" customWidth="1"/>
    <col min="9" max="9" width="24.125" style="62" customWidth="1"/>
    <col min="10" max="10" width="17.75390625" style="61" customWidth="1"/>
    <col min="11" max="11" width="18.625" style="61" customWidth="1"/>
    <col min="12" max="12" width="17.00390625" style="61" customWidth="1"/>
    <col min="13" max="13" width="16.625" style="61" customWidth="1"/>
    <col min="14" max="14" width="15.75390625" style="61" customWidth="1"/>
    <col min="15" max="15" width="15.375" style="61" customWidth="1"/>
    <col min="16" max="17" width="16.00390625" style="61" customWidth="1"/>
    <col min="18" max="18" width="17.125" style="61" bestFit="1" customWidth="1"/>
    <col min="19" max="19" width="16.125" style="61" customWidth="1"/>
    <col min="20" max="20" width="16.375" style="61" customWidth="1"/>
  </cols>
  <sheetData>
    <row r="1" spans="1:28" s="59" customFormat="1" ht="22.5" customHeight="1">
      <c r="A1" s="61"/>
      <c r="B1" s="62"/>
      <c r="C1" s="61"/>
      <c r="D1" s="61"/>
      <c r="E1" s="61"/>
      <c r="F1" s="61"/>
      <c r="G1" s="61"/>
      <c r="H1" s="61"/>
      <c r="I1" s="125"/>
      <c r="J1" s="125"/>
      <c r="K1" s="125"/>
      <c r="L1" s="125"/>
      <c r="M1" s="125"/>
      <c r="N1" s="356" t="s">
        <v>74</v>
      </c>
      <c r="O1" s="356"/>
      <c r="P1" s="356"/>
      <c r="Q1" s="356"/>
      <c r="R1" s="356"/>
      <c r="S1" s="356"/>
      <c r="T1" s="357"/>
      <c r="U1" s="68"/>
      <c r="V1" s="68"/>
      <c r="W1" s="68"/>
      <c r="X1" s="68"/>
      <c r="Y1" s="68"/>
      <c r="Z1" s="68"/>
      <c r="AA1" s="68"/>
      <c r="AB1" s="68"/>
    </row>
    <row r="2" spans="1:20" s="59" customFormat="1" ht="82.5" customHeight="1">
      <c r="A2" s="352" t="s">
        <v>81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61"/>
    </row>
    <row r="3" spans="1:20" s="59" customFormat="1" ht="15.75">
      <c r="A3" s="352" t="s">
        <v>26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61"/>
    </row>
    <row r="4" spans="1:20" s="59" customFormat="1" ht="15.75">
      <c r="A4" s="61"/>
      <c r="B4" s="62"/>
      <c r="C4" s="61"/>
      <c r="D4" s="61"/>
      <c r="E4" s="61"/>
      <c r="F4" s="61"/>
      <c r="G4" s="61"/>
      <c r="H4" s="61"/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33" s="59" customFormat="1" ht="38.25" customHeight="1">
      <c r="A5" s="353" t="s">
        <v>61</v>
      </c>
      <c r="B5" s="353" t="s">
        <v>84</v>
      </c>
      <c r="C5" s="353"/>
      <c r="D5" s="353"/>
      <c r="E5" s="353"/>
      <c r="F5" s="353"/>
      <c r="G5" s="353"/>
      <c r="H5" s="353"/>
      <c r="I5" s="353" t="s">
        <v>27</v>
      </c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5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</row>
    <row r="6" spans="1:33" s="59" customFormat="1" ht="23.25" customHeight="1">
      <c r="A6" s="353"/>
      <c r="B6" s="60" t="s">
        <v>13</v>
      </c>
      <c r="C6" s="60" t="s">
        <v>215</v>
      </c>
      <c r="D6" s="60" t="s">
        <v>89</v>
      </c>
      <c r="E6" s="60" t="s">
        <v>216</v>
      </c>
      <c r="F6" s="60" t="s">
        <v>217</v>
      </c>
      <c r="G6" s="60" t="s">
        <v>218</v>
      </c>
      <c r="H6" s="60" t="s">
        <v>219</v>
      </c>
      <c r="I6" s="353"/>
      <c r="J6" s="60" t="s">
        <v>215</v>
      </c>
      <c r="K6" s="60" t="s">
        <v>89</v>
      </c>
      <c r="L6" s="60" t="s">
        <v>216</v>
      </c>
      <c r="M6" s="60" t="s">
        <v>217</v>
      </c>
      <c r="N6" s="60" t="s">
        <v>218</v>
      </c>
      <c r="O6" s="60" t="s">
        <v>219</v>
      </c>
      <c r="P6" s="60" t="s">
        <v>89</v>
      </c>
      <c r="Q6" s="60" t="s">
        <v>216</v>
      </c>
      <c r="R6" s="60" t="s">
        <v>217</v>
      </c>
      <c r="S6" s="60" t="s">
        <v>218</v>
      </c>
      <c r="T6" s="60" t="s">
        <v>219</v>
      </c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</row>
    <row r="7" spans="1:33" s="59" customFormat="1" ht="63">
      <c r="A7" s="100" t="s">
        <v>28</v>
      </c>
      <c r="B7" s="60">
        <v>1</v>
      </c>
      <c r="C7" s="60">
        <v>3</v>
      </c>
      <c r="D7" s="60">
        <v>4</v>
      </c>
      <c r="E7" s="60">
        <v>5</v>
      </c>
      <c r="F7" s="60">
        <v>6</v>
      </c>
      <c r="G7" s="60">
        <v>7</v>
      </c>
      <c r="H7" s="60">
        <v>8</v>
      </c>
      <c r="I7" s="60">
        <v>9</v>
      </c>
      <c r="J7" s="60">
        <v>11</v>
      </c>
      <c r="K7" s="60">
        <v>12</v>
      </c>
      <c r="L7" s="60">
        <v>13</v>
      </c>
      <c r="M7" s="60">
        <v>14</v>
      </c>
      <c r="N7" s="60">
        <v>15</v>
      </c>
      <c r="O7" s="60">
        <v>16</v>
      </c>
      <c r="P7" s="60" t="s">
        <v>156</v>
      </c>
      <c r="Q7" s="60" t="s">
        <v>157</v>
      </c>
      <c r="R7" s="60" t="s">
        <v>155</v>
      </c>
      <c r="S7" s="60" t="s">
        <v>158</v>
      </c>
      <c r="T7" s="60" t="s">
        <v>159</v>
      </c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</row>
    <row r="8" spans="1:33" ht="15.75">
      <c r="A8" s="354" t="s">
        <v>29</v>
      </c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5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20" ht="15.75">
      <c r="A9" s="359" t="s">
        <v>30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55"/>
    </row>
    <row r="10" spans="1:20" ht="57" customHeight="1">
      <c r="A10" s="148" t="s">
        <v>76</v>
      </c>
      <c r="B10" s="94"/>
      <c r="C10" s="149"/>
      <c r="D10" s="149"/>
      <c r="E10" s="149"/>
      <c r="F10" s="149"/>
      <c r="G10" s="149"/>
      <c r="H10" s="149"/>
      <c r="I10" s="63"/>
      <c r="J10" s="121">
        <f aca="true" t="shared" si="0" ref="J10:O10">J13</f>
        <v>1040381.7879999998</v>
      </c>
      <c r="K10" s="121">
        <f t="shared" si="0"/>
        <v>1096758.1679999998</v>
      </c>
      <c r="L10" s="121">
        <f t="shared" si="0"/>
        <v>1099159.622</v>
      </c>
      <c r="M10" s="121">
        <f t="shared" si="0"/>
        <v>962328.112</v>
      </c>
      <c r="N10" s="121">
        <f t="shared" si="0"/>
        <v>1067979.2459999998</v>
      </c>
      <c r="O10" s="121">
        <f t="shared" si="0"/>
        <v>1067979.2459999998</v>
      </c>
      <c r="P10" s="56">
        <f>K10/J10*100</f>
        <v>105.4188165008517</v>
      </c>
      <c r="Q10" s="56">
        <f>L10/K10*100</f>
        <v>100.21895929933025</v>
      </c>
      <c r="R10" s="56">
        <f>M10/L10*100</f>
        <v>87.55126123073687</v>
      </c>
      <c r="S10" s="56">
        <f>N10/M10*100</f>
        <v>110.9787018255578</v>
      </c>
      <c r="T10" s="56">
        <f>O10/N10*100</f>
        <v>100</v>
      </c>
    </row>
    <row r="11" spans="1:20" ht="15.75">
      <c r="A11" s="150" t="s">
        <v>31</v>
      </c>
      <c r="B11" s="100" t="s">
        <v>32</v>
      </c>
      <c r="C11" s="151"/>
      <c r="D11" s="151"/>
      <c r="E11" s="151"/>
      <c r="F11" s="151"/>
      <c r="G11" s="151"/>
      <c r="H11" s="151"/>
      <c r="I11" s="60">
        <v>168.14</v>
      </c>
      <c r="J11" s="152"/>
      <c r="K11" s="152"/>
      <c r="L11" s="152"/>
      <c r="M11" s="152"/>
      <c r="N11" s="152"/>
      <c r="O11" s="152"/>
      <c r="P11" s="102"/>
      <c r="Q11" s="102"/>
      <c r="R11" s="102"/>
      <c r="S11" s="102"/>
      <c r="T11" s="102"/>
    </row>
    <row r="12" spans="1:20" ht="15.75">
      <c r="A12" s="150" t="s">
        <v>33</v>
      </c>
      <c r="B12" s="100" t="s">
        <v>32</v>
      </c>
      <c r="C12" s="151"/>
      <c r="D12" s="151"/>
      <c r="E12" s="151"/>
      <c r="F12" s="151"/>
      <c r="G12" s="151"/>
      <c r="H12" s="151"/>
      <c r="I12" s="60">
        <v>402.32</v>
      </c>
      <c r="J12" s="152"/>
      <c r="K12" s="152"/>
      <c r="L12" s="152"/>
      <c r="M12" s="152"/>
      <c r="N12" s="152"/>
      <c r="O12" s="152"/>
      <c r="P12" s="102"/>
      <c r="Q12" s="102"/>
      <c r="R12" s="102"/>
      <c r="S12" s="102"/>
      <c r="T12" s="102"/>
    </row>
    <row r="13" spans="1:20" s="59" customFormat="1" ht="15.75">
      <c r="A13" s="150" t="s">
        <v>34</v>
      </c>
      <c r="B13" s="100" t="s">
        <v>32</v>
      </c>
      <c r="C13" s="154">
        <v>8101.4</v>
      </c>
      <c r="D13" s="151">
        <v>8540.4</v>
      </c>
      <c r="E13" s="151">
        <v>8559.1</v>
      </c>
      <c r="F13" s="154">
        <v>7493.6</v>
      </c>
      <c r="G13" s="154">
        <v>8316.3</v>
      </c>
      <c r="H13" s="154">
        <v>8316.3</v>
      </c>
      <c r="I13" s="60">
        <v>128.42</v>
      </c>
      <c r="J13" s="152">
        <f>C13*I13</f>
        <v>1040381.7879999998</v>
      </c>
      <c r="K13" s="152">
        <f>D13*I13</f>
        <v>1096758.1679999998</v>
      </c>
      <c r="L13" s="152">
        <f>E13*I13</f>
        <v>1099159.622</v>
      </c>
      <c r="M13" s="152">
        <f>F13*I13</f>
        <v>962328.112</v>
      </c>
      <c r="N13" s="152">
        <f>G13*I13</f>
        <v>1067979.2459999998</v>
      </c>
      <c r="O13" s="152">
        <f>H13*I13</f>
        <v>1067979.2459999998</v>
      </c>
      <c r="P13" s="102">
        <f>K13/J13*100</f>
        <v>105.4188165008517</v>
      </c>
      <c r="Q13" s="102">
        <f>L13/K13*100</f>
        <v>100.21895929933025</v>
      </c>
      <c r="R13" s="102">
        <f>M13/L13*100</f>
        <v>87.55126123073687</v>
      </c>
      <c r="S13" s="102">
        <f>N13/M13*100</f>
        <v>110.9787018255578</v>
      </c>
      <c r="T13" s="102">
        <f>O13/N13*100</f>
        <v>100</v>
      </c>
    </row>
    <row r="14" spans="1:20" ht="15.75">
      <c r="A14" s="150" t="s">
        <v>35</v>
      </c>
      <c r="B14" s="100" t="s">
        <v>32</v>
      </c>
      <c r="C14" s="151"/>
      <c r="D14" s="151"/>
      <c r="E14" s="151"/>
      <c r="F14" s="151"/>
      <c r="G14" s="151"/>
      <c r="H14" s="151"/>
      <c r="I14" s="60">
        <v>1423.62</v>
      </c>
      <c r="J14" s="152"/>
      <c r="K14" s="152"/>
      <c r="L14" s="152"/>
      <c r="M14" s="152"/>
      <c r="N14" s="152"/>
      <c r="O14" s="152"/>
      <c r="P14" s="100"/>
      <c r="Q14" s="100"/>
      <c r="R14" s="100"/>
      <c r="S14" s="100"/>
      <c r="T14" s="100"/>
    </row>
    <row r="15" spans="1:20" ht="94.5">
      <c r="A15" s="150" t="s">
        <v>36</v>
      </c>
      <c r="B15" s="60" t="s">
        <v>37</v>
      </c>
      <c r="C15" s="151"/>
      <c r="D15" s="151"/>
      <c r="E15" s="151"/>
      <c r="F15" s="151"/>
      <c r="G15" s="151"/>
      <c r="H15" s="151"/>
      <c r="I15" s="60">
        <v>0.05</v>
      </c>
      <c r="J15" s="152"/>
      <c r="K15" s="152"/>
      <c r="L15" s="152"/>
      <c r="M15" s="152"/>
      <c r="N15" s="152"/>
      <c r="O15" s="152"/>
      <c r="P15" s="100"/>
      <c r="Q15" s="100"/>
      <c r="R15" s="100"/>
      <c r="S15" s="100"/>
      <c r="T15" s="100"/>
    </row>
    <row r="16" spans="1:20" ht="15.75">
      <c r="A16" s="150" t="s">
        <v>38</v>
      </c>
      <c r="B16" s="100" t="s">
        <v>32</v>
      </c>
      <c r="C16" s="151"/>
      <c r="D16" s="151"/>
      <c r="E16" s="151"/>
      <c r="F16" s="151"/>
      <c r="G16" s="151"/>
      <c r="H16" s="151"/>
      <c r="I16" s="60">
        <v>1487.03</v>
      </c>
      <c r="J16" s="152"/>
      <c r="K16" s="152"/>
      <c r="L16" s="152"/>
      <c r="M16" s="152"/>
      <c r="N16" s="152"/>
      <c r="O16" s="152"/>
      <c r="P16" s="100"/>
      <c r="Q16" s="100"/>
      <c r="R16" s="100"/>
      <c r="S16" s="100"/>
      <c r="T16" s="100"/>
    </row>
    <row r="17" spans="1:20" ht="15.75">
      <c r="A17" s="150" t="s">
        <v>39</v>
      </c>
      <c r="B17" s="100" t="s">
        <v>32</v>
      </c>
      <c r="C17" s="151"/>
      <c r="D17" s="151"/>
      <c r="E17" s="151"/>
      <c r="F17" s="151"/>
      <c r="G17" s="151"/>
      <c r="H17" s="151"/>
      <c r="I17" s="60">
        <v>1807.65</v>
      </c>
      <c r="J17" s="152"/>
      <c r="K17" s="152"/>
      <c r="L17" s="152"/>
      <c r="M17" s="152"/>
      <c r="N17" s="152"/>
      <c r="O17" s="152"/>
      <c r="P17" s="100"/>
      <c r="Q17" s="100"/>
      <c r="R17" s="100"/>
      <c r="S17" s="100"/>
      <c r="T17" s="100"/>
    </row>
    <row r="18" spans="1:20" ht="31.5">
      <c r="A18" s="153" t="s">
        <v>77</v>
      </c>
      <c r="B18" s="94"/>
      <c r="C18" s="149"/>
      <c r="D18" s="149"/>
      <c r="E18" s="149"/>
      <c r="F18" s="149"/>
      <c r="G18" s="149"/>
      <c r="H18" s="149"/>
      <c r="I18" s="63"/>
      <c r="J18" s="121">
        <f aca="true" t="shared" si="1" ref="J18:O18">J20+J22</f>
        <v>1275.6740000000002</v>
      </c>
      <c r="K18" s="121">
        <f t="shared" si="1"/>
        <v>4071.3</v>
      </c>
      <c r="L18" s="121">
        <f t="shared" si="1"/>
        <v>6785.5</v>
      </c>
      <c r="M18" s="121">
        <f t="shared" si="1"/>
        <v>8142.6</v>
      </c>
      <c r="N18" s="121">
        <f t="shared" si="1"/>
        <v>9499.7</v>
      </c>
      <c r="O18" s="121">
        <f t="shared" si="1"/>
        <v>10856.800000000001</v>
      </c>
      <c r="P18" s="56">
        <f>K18/J18*100</f>
        <v>319.1489361702127</v>
      </c>
      <c r="Q18" s="56">
        <f>L18/K18*100</f>
        <v>166.66666666666666</v>
      </c>
      <c r="R18" s="56">
        <f>M18/L18*100</f>
        <v>120</v>
      </c>
      <c r="S18" s="56">
        <f>N18/M18*100</f>
        <v>116.66666666666667</v>
      </c>
      <c r="T18" s="56">
        <f>O18/N18*100</f>
        <v>114.28571428571428</v>
      </c>
    </row>
    <row r="19" spans="1:20" ht="15.75">
      <c r="A19" s="150" t="s">
        <v>40</v>
      </c>
      <c r="B19" s="100" t="s">
        <v>32</v>
      </c>
      <c r="C19" s="151"/>
      <c r="D19" s="151"/>
      <c r="E19" s="151"/>
      <c r="F19" s="151"/>
      <c r="G19" s="151"/>
      <c r="H19" s="151"/>
      <c r="I19" s="60">
        <v>356.89</v>
      </c>
      <c r="J19" s="152"/>
      <c r="K19" s="152"/>
      <c r="L19" s="152"/>
      <c r="M19" s="152"/>
      <c r="N19" s="152"/>
      <c r="O19" s="152"/>
      <c r="P19" s="100"/>
      <c r="Q19" s="102"/>
      <c r="R19" s="102"/>
      <c r="S19" s="102"/>
      <c r="T19" s="102"/>
    </row>
    <row r="20" spans="1:20" s="59" customFormat="1" ht="15.75">
      <c r="A20" s="150" t="s">
        <v>41</v>
      </c>
      <c r="B20" s="100" t="s">
        <v>42</v>
      </c>
      <c r="C20" s="154">
        <v>4.7</v>
      </c>
      <c r="D20" s="151">
        <v>15</v>
      </c>
      <c r="E20" s="154">
        <v>25</v>
      </c>
      <c r="F20" s="154">
        <v>30</v>
      </c>
      <c r="G20" s="154">
        <v>35</v>
      </c>
      <c r="H20" s="154">
        <v>40</v>
      </c>
      <c r="I20" s="60">
        <v>271.42</v>
      </c>
      <c r="J20" s="152">
        <f>C20*I20</f>
        <v>1275.6740000000002</v>
      </c>
      <c r="K20" s="152">
        <f>D20*I20</f>
        <v>4071.3</v>
      </c>
      <c r="L20" s="152">
        <f>E20*I20</f>
        <v>6785.5</v>
      </c>
      <c r="M20" s="152">
        <f>F20*I20</f>
        <v>8142.6</v>
      </c>
      <c r="N20" s="152">
        <f>G20*I20</f>
        <v>9499.7</v>
      </c>
      <c r="O20" s="152">
        <f>H20*I20</f>
        <v>10856.800000000001</v>
      </c>
      <c r="P20" s="102">
        <f>K20/J20*100</f>
        <v>319.1489361702127</v>
      </c>
      <c r="Q20" s="102">
        <f>L20/K20*100</f>
        <v>166.66666666666666</v>
      </c>
      <c r="R20" s="102">
        <f>M20/L20*100</f>
        <v>120</v>
      </c>
      <c r="S20" s="102">
        <f>N20/M20*100</f>
        <v>116.66666666666667</v>
      </c>
      <c r="T20" s="102">
        <f>O20/N20*100</f>
        <v>114.28571428571428</v>
      </c>
    </row>
    <row r="21" spans="1:20" ht="15.75">
      <c r="A21" s="150" t="s">
        <v>85</v>
      </c>
      <c r="B21" s="100" t="s">
        <v>32</v>
      </c>
      <c r="C21" s="151"/>
      <c r="D21" s="151"/>
      <c r="E21" s="151"/>
      <c r="F21" s="151"/>
      <c r="G21" s="151"/>
      <c r="H21" s="151"/>
      <c r="I21" s="60">
        <v>91.93</v>
      </c>
      <c r="J21" s="152"/>
      <c r="K21" s="152"/>
      <c r="L21" s="152"/>
      <c r="M21" s="152"/>
      <c r="N21" s="152"/>
      <c r="O21" s="152"/>
      <c r="P21" s="100"/>
      <c r="Q21" s="100"/>
      <c r="R21" s="100"/>
      <c r="S21" s="100"/>
      <c r="T21" s="100"/>
    </row>
    <row r="22" spans="1:20" ht="15.75">
      <c r="A22" s="150" t="s">
        <v>43</v>
      </c>
      <c r="B22" s="100" t="s">
        <v>44</v>
      </c>
      <c r="C22" s="151"/>
      <c r="D22" s="151"/>
      <c r="E22" s="154"/>
      <c r="F22" s="154"/>
      <c r="G22" s="154"/>
      <c r="H22" s="154"/>
      <c r="I22" s="60">
        <v>142.51</v>
      </c>
      <c r="J22" s="152">
        <f>C22*I22</f>
        <v>0</v>
      </c>
      <c r="K22" s="152">
        <f>D22*I22</f>
        <v>0</v>
      </c>
      <c r="L22" s="152">
        <f>E22*I22</f>
        <v>0</v>
      </c>
      <c r="M22" s="152">
        <f>F22*I22</f>
        <v>0</v>
      </c>
      <c r="N22" s="152">
        <f>G22*I22</f>
        <v>0</v>
      </c>
      <c r="O22" s="152">
        <f>H22*I22</f>
        <v>0</v>
      </c>
      <c r="P22" s="102" t="e">
        <f>K22/J22*100</f>
        <v>#DIV/0!</v>
      </c>
      <c r="Q22" s="102" t="e">
        <f>L22/K22*100</f>
        <v>#DIV/0!</v>
      </c>
      <c r="R22" s="102" t="e">
        <f>M22/L22*100</f>
        <v>#DIV/0!</v>
      </c>
      <c r="S22" s="102" t="e">
        <f>N22/M22*100</f>
        <v>#DIV/0!</v>
      </c>
      <c r="T22" s="102" t="e">
        <f>O22/N22*100</f>
        <v>#DIV/0!</v>
      </c>
    </row>
    <row r="23" spans="1:20" ht="15.75">
      <c r="A23" s="150" t="s">
        <v>45</v>
      </c>
      <c r="B23" s="100" t="s">
        <v>46</v>
      </c>
      <c r="C23" s="151"/>
      <c r="D23" s="151"/>
      <c r="E23" s="151"/>
      <c r="F23" s="151"/>
      <c r="G23" s="151"/>
      <c r="H23" s="151"/>
      <c r="I23" s="60">
        <v>0.62</v>
      </c>
      <c r="J23" s="152"/>
      <c r="K23" s="152"/>
      <c r="L23" s="152"/>
      <c r="M23" s="152"/>
      <c r="N23" s="152"/>
      <c r="O23" s="152"/>
      <c r="P23" s="100"/>
      <c r="Q23" s="100"/>
      <c r="R23" s="100"/>
      <c r="S23" s="100"/>
      <c r="T23" s="100"/>
    </row>
    <row r="24" spans="1:20" ht="15.75">
      <c r="A24" s="153" t="s">
        <v>163</v>
      </c>
      <c r="B24" s="94" t="s">
        <v>60</v>
      </c>
      <c r="C24" s="149"/>
      <c r="D24" s="149"/>
      <c r="E24" s="149"/>
      <c r="F24" s="149"/>
      <c r="G24" s="149" t="s">
        <v>60</v>
      </c>
      <c r="H24" s="149"/>
      <c r="I24" s="63" t="s">
        <v>60</v>
      </c>
      <c r="J24" s="121">
        <f aca="true" t="shared" si="2" ref="J24:O24">J10+J18</f>
        <v>1041657.4619999998</v>
      </c>
      <c r="K24" s="121">
        <f t="shared" si="2"/>
        <v>1100829.4679999999</v>
      </c>
      <c r="L24" s="121">
        <f t="shared" si="2"/>
        <v>1105945.122</v>
      </c>
      <c r="M24" s="121">
        <f t="shared" si="2"/>
        <v>970470.7119999999</v>
      </c>
      <c r="N24" s="121">
        <f t="shared" si="2"/>
        <v>1077478.9459999998</v>
      </c>
      <c r="O24" s="121">
        <f t="shared" si="2"/>
        <v>1078836.0459999999</v>
      </c>
      <c r="P24" s="56">
        <f>K24/J24*100</f>
        <v>105.68056277217931</v>
      </c>
      <c r="Q24" s="56">
        <f>L24/K24*100</f>
        <v>100.46470903520546</v>
      </c>
      <c r="R24" s="56">
        <f>M24/L24*100</f>
        <v>87.7503496959228</v>
      </c>
      <c r="S24" s="56">
        <f>N24/M24*100</f>
        <v>111.02642590619467</v>
      </c>
      <c r="T24" s="56">
        <f>O24/N24*100</f>
        <v>100.12595141696625</v>
      </c>
    </row>
    <row r="25" spans="1:20" ht="15.75">
      <c r="A25" s="358" t="s">
        <v>48</v>
      </c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5"/>
    </row>
    <row r="26" spans="1:20" s="59" customFormat="1" ht="15.75">
      <c r="A26" s="106" t="s">
        <v>49</v>
      </c>
      <c r="B26" s="100" t="s">
        <v>46</v>
      </c>
      <c r="C26" s="158">
        <v>19250</v>
      </c>
      <c r="D26" s="151">
        <v>22568</v>
      </c>
      <c r="E26" s="151">
        <v>23982</v>
      </c>
      <c r="F26" s="151">
        <v>24977</v>
      </c>
      <c r="G26" s="151">
        <v>26054</v>
      </c>
      <c r="H26" s="151">
        <v>27347</v>
      </c>
      <c r="I26" s="60">
        <v>109.5</v>
      </c>
      <c r="J26" s="152">
        <f aca="true" t="shared" si="3" ref="J26:J31">C26*I26</f>
        <v>2107875</v>
      </c>
      <c r="K26" s="152">
        <f aca="true" t="shared" si="4" ref="K26:K31">D26*I26</f>
        <v>2471196</v>
      </c>
      <c r="L26" s="152">
        <f aca="true" t="shared" si="5" ref="L26:L31">E26*I26</f>
        <v>2626029</v>
      </c>
      <c r="M26" s="152">
        <f aca="true" t="shared" si="6" ref="M26:M31">F26*I26</f>
        <v>2734981.5</v>
      </c>
      <c r="N26" s="152">
        <f aca="true" t="shared" si="7" ref="N26:N31">G26*I26</f>
        <v>2852913</v>
      </c>
      <c r="O26" s="152">
        <f aca="true" t="shared" si="8" ref="O26:O31">H26*I26</f>
        <v>2994496.5</v>
      </c>
      <c r="P26" s="102">
        <f aca="true" t="shared" si="9" ref="P26:P31">K26/J26*100</f>
        <v>117.23636363636362</v>
      </c>
      <c r="Q26" s="102">
        <f aca="true" t="shared" si="10" ref="Q26:Q31">L26/K26*100</f>
        <v>106.26550868486353</v>
      </c>
      <c r="R26" s="102">
        <f aca="true" t="shared" si="11" ref="R26:R31">M26/L26*100</f>
        <v>104.14894504211492</v>
      </c>
      <c r="S26" s="102">
        <f aca="true" t="shared" si="12" ref="S26:S31">N26/M26*100</f>
        <v>104.31196700964888</v>
      </c>
      <c r="T26" s="102">
        <f aca="true" t="shared" si="13" ref="T26:T31">O26/N26*100</f>
        <v>104.96276963230213</v>
      </c>
    </row>
    <row r="27" spans="1:20" s="59" customFormat="1" ht="15.75">
      <c r="A27" s="106" t="s">
        <v>50</v>
      </c>
      <c r="B27" s="100" t="s">
        <v>46</v>
      </c>
      <c r="C27" s="154">
        <v>93</v>
      </c>
      <c r="D27" s="154">
        <v>288</v>
      </c>
      <c r="E27" s="158">
        <v>258</v>
      </c>
      <c r="F27" s="158">
        <v>258</v>
      </c>
      <c r="G27" s="158">
        <v>258</v>
      </c>
      <c r="H27" s="158">
        <v>258</v>
      </c>
      <c r="I27" s="60">
        <v>315.2</v>
      </c>
      <c r="J27" s="152">
        <f t="shared" si="3"/>
        <v>29313.6</v>
      </c>
      <c r="K27" s="152">
        <f t="shared" si="4"/>
        <v>90777.59999999999</v>
      </c>
      <c r="L27" s="152">
        <f t="shared" si="5"/>
        <v>81321.59999999999</v>
      </c>
      <c r="M27" s="152">
        <f t="shared" si="6"/>
        <v>81321.59999999999</v>
      </c>
      <c r="N27" s="152">
        <f t="shared" si="7"/>
        <v>81321.59999999999</v>
      </c>
      <c r="O27" s="152">
        <f t="shared" si="8"/>
        <v>81321.59999999999</v>
      </c>
      <c r="P27" s="102">
        <f t="shared" si="9"/>
        <v>309.6774193548387</v>
      </c>
      <c r="Q27" s="102">
        <f t="shared" si="10"/>
        <v>89.58333333333334</v>
      </c>
      <c r="R27" s="102">
        <f t="shared" si="11"/>
        <v>100</v>
      </c>
      <c r="S27" s="102">
        <f t="shared" si="12"/>
        <v>100</v>
      </c>
      <c r="T27" s="102">
        <f t="shared" si="13"/>
        <v>100</v>
      </c>
    </row>
    <row r="28" spans="1:20" s="59" customFormat="1" ht="15.75">
      <c r="A28" s="106" t="s">
        <v>51</v>
      </c>
      <c r="B28" s="100" t="s">
        <v>46</v>
      </c>
      <c r="C28" s="154">
        <v>25</v>
      </c>
      <c r="D28" s="154">
        <v>0</v>
      </c>
      <c r="E28" s="158">
        <v>0</v>
      </c>
      <c r="F28" s="158">
        <v>0</v>
      </c>
      <c r="G28" s="158">
        <v>0</v>
      </c>
      <c r="H28" s="158">
        <v>0</v>
      </c>
      <c r="I28" s="60">
        <v>444</v>
      </c>
      <c r="J28" s="152">
        <f t="shared" si="3"/>
        <v>11100</v>
      </c>
      <c r="K28" s="152">
        <f t="shared" si="4"/>
        <v>0</v>
      </c>
      <c r="L28" s="152">
        <f t="shared" si="5"/>
        <v>0</v>
      </c>
      <c r="M28" s="152">
        <f t="shared" si="6"/>
        <v>0</v>
      </c>
      <c r="N28" s="152">
        <f t="shared" si="7"/>
        <v>0</v>
      </c>
      <c r="O28" s="152">
        <f t="shared" si="8"/>
        <v>0</v>
      </c>
      <c r="P28" s="102">
        <f t="shared" si="9"/>
        <v>0</v>
      </c>
      <c r="Q28" s="102" t="e">
        <f t="shared" si="10"/>
        <v>#DIV/0!</v>
      </c>
      <c r="R28" s="102" t="e">
        <f t="shared" si="11"/>
        <v>#DIV/0!</v>
      </c>
      <c r="S28" s="102" t="e">
        <f t="shared" si="12"/>
        <v>#DIV/0!</v>
      </c>
      <c r="T28" s="102" t="e">
        <f t="shared" si="13"/>
        <v>#DIV/0!</v>
      </c>
    </row>
    <row r="29" spans="1:20" s="59" customFormat="1" ht="15.75">
      <c r="A29" s="106" t="s">
        <v>52</v>
      </c>
      <c r="B29" s="100" t="s">
        <v>46</v>
      </c>
      <c r="C29" s="154">
        <v>69.9</v>
      </c>
      <c r="D29" s="154">
        <v>88.5</v>
      </c>
      <c r="E29" s="151">
        <v>67.5</v>
      </c>
      <c r="F29" s="151">
        <v>68</v>
      </c>
      <c r="G29" s="151">
        <v>68.8</v>
      </c>
      <c r="H29" s="151">
        <v>70</v>
      </c>
      <c r="I29" s="60">
        <v>1500</v>
      </c>
      <c r="J29" s="152">
        <f t="shared" si="3"/>
        <v>104850.00000000001</v>
      </c>
      <c r="K29" s="152">
        <f t="shared" si="4"/>
        <v>132750</v>
      </c>
      <c r="L29" s="152">
        <f t="shared" si="5"/>
        <v>101250</v>
      </c>
      <c r="M29" s="152">
        <f t="shared" si="6"/>
        <v>102000</v>
      </c>
      <c r="N29" s="152">
        <f t="shared" si="7"/>
        <v>103200</v>
      </c>
      <c r="O29" s="152">
        <f t="shared" si="8"/>
        <v>105000</v>
      </c>
      <c r="P29" s="102">
        <f t="shared" si="9"/>
        <v>126.60944206008583</v>
      </c>
      <c r="Q29" s="102">
        <f t="shared" si="10"/>
        <v>76.27118644067797</v>
      </c>
      <c r="R29" s="102">
        <f t="shared" si="11"/>
        <v>100.74074074074073</v>
      </c>
      <c r="S29" s="102">
        <f t="shared" si="12"/>
        <v>101.17647058823529</v>
      </c>
      <c r="T29" s="102">
        <f t="shared" si="13"/>
        <v>101.74418604651163</v>
      </c>
    </row>
    <row r="30" spans="1:20" s="59" customFormat="1" ht="15.75">
      <c r="A30" s="106" t="s">
        <v>53</v>
      </c>
      <c r="B30" s="100" t="s">
        <v>46</v>
      </c>
      <c r="C30" s="154">
        <v>1003</v>
      </c>
      <c r="D30" s="154">
        <v>1269</v>
      </c>
      <c r="E30" s="158">
        <v>1505</v>
      </c>
      <c r="F30" s="151">
        <v>1800</v>
      </c>
      <c r="G30" s="151">
        <v>2205</v>
      </c>
      <c r="H30" s="151">
        <v>2430</v>
      </c>
      <c r="I30" s="60">
        <v>296.3</v>
      </c>
      <c r="J30" s="152">
        <f t="shared" si="3"/>
        <v>297188.9</v>
      </c>
      <c r="K30" s="152">
        <f t="shared" si="4"/>
        <v>376004.7</v>
      </c>
      <c r="L30" s="152">
        <f t="shared" si="5"/>
        <v>445931.5</v>
      </c>
      <c r="M30" s="152">
        <f t="shared" si="6"/>
        <v>533340</v>
      </c>
      <c r="N30" s="152">
        <f t="shared" si="7"/>
        <v>653341.5</v>
      </c>
      <c r="O30" s="152">
        <f t="shared" si="8"/>
        <v>720009</v>
      </c>
      <c r="P30" s="102">
        <f t="shared" si="9"/>
        <v>126.52043868394816</v>
      </c>
      <c r="Q30" s="102">
        <f t="shared" si="10"/>
        <v>118.5973207249803</v>
      </c>
      <c r="R30" s="102">
        <f t="shared" si="11"/>
        <v>119.60132890365449</v>
      </c>
      <c r="S30" s="102">
        <f t="shared" si="12"/>
        <v>122.50000000000001</v>
      </c>
      <c r="T30" s="102">
        <f t="shared" si="13"/>
        <v>110.20408163265304</v>
      </c>
    </row>
    <row r="31" spans="1:20" s="59" customFormat="1" ht="15.75">
      <c r="A31" s="106" t="s">
        <v>54</v>
      </c>
      <c r="B31" s="100" t="s">
        <v>47</v>
      </c>
      <c r="C31" s="151"/>
      <c r="D31" s="151"/>
      <c r="E31" s="151"/>
      <c r="F31" s="151"/>
      <c r="G31" s="151"/>
      <c r="H31" s="151"/>
      <c r="I31" s="60">
        <v>90.8</v>
      </c>
      <c r="J31" s="152">
        <f t="shared" si="3"/>
        <v>0</v>
      </c>
      <c r="K31" s="152">
        <f t="shared" si="4"/>
        <v>0</v>
      </c>
      <c r="L31" s="152">
        <f t="shared" si="5"/>
        <v>0</v>
      </c>
      <c r="M31" s="152">
        <f t="shared" si="6"/>
        <v>0</v>
      </c>
      <c r="N31" s="152">
        <f t="shared" si="7"/>
        <v>0</v>
      </c>
      <c r="O31" s="152">
        <f t="shared" si="8"/>
        <v>0</v>
      </c>
      <c r="P31" s="102" t="e">
        <f t="shared" si="9"/>
        <v>#DIV/0!</v>
      </c>
      <c r="Q31" s="102" t="e">
        <f t="shared" si="10"/>
        <v>#DIV/0!</v>
      </c>
      <c r="R31" s="102" t="e">
        <f t="shared" si="11"/>
        <v>#DIV/0!</v>
      </c>
      <c r="S31" s="102" t="e">
        <f t="shared" si="12"/>
        <v>#DIV/0!</v>
      </c>
      <c r="T31" s="102" t="e">
        <f t="shared" si="13"/>
        <v>#DIV/0!</v>
      </c>
    </row>
    <row r="32" spans="1:20" ht="15.75">
      <c r="A32" s="153" t="s">
        <v>163</v>
      </c>
      <c r="B32" s="94" t="s">
        <v>60</v>
      </c>
      <c r="C32" s="149"/>
      <c r="D32" s="149"/>
      <c r="E32" s="149"/>
      <c r="F32" s="149"/>
      <c r="G32" s="149" t="s">
        <v>60</v>
      </c>
      <c r="H32" s="149"/>
      <c r="I32" s="63" t="s">
        <v>60</v>
      </c>
      <c r="J32" s="121">
        <f aca="true" t="shared" si="14" ref="J32:O32">SUM(J26:J31)</f>
        <v>2550327.5</v>
      </c>
      <c r="K32" s="121">
        <f t="shared" si="14"/>
        <v>3070728.3000000003</v>
      </c>
      <c r="L32" s="121">
        <f t="shared" si="14"/>
        <v>3254532.1</v>
      </c>
      <c r="M32" s="121">
        <f t="shared" si="14"/>
        <v>3451643.1</v>
      </c>
      <c r="N32" s="121">
        <f t="shared" si="14"/>
        <v>3690776.1</v>
      </c>
      <c r="O32" s="121">
        <f t="shared" si="14"/>
        <v>3900827.1</v>
      </c>
      <c r="P32" s="56">
        <f>K32/J32*100</f>
        <v>120.40525383504668</v>
      </c>
      <c r="Q32" s="56">
        <f>L32/K32*100</f>
        <v>105.98567447338144</v>
      </c>
      <c r="R32" s="56">
        <f>M32/L32*100</f>
        <v>106.05650809220779</v>
      </c>
      <c r="S32" s="56">
        <f>N32/M32*100</f>
        <v>106.92809172535829</v>
      </c>
      <c r="T32" s="56">
        <f>O32/N32*100</f>
        <v>105.69124201275714</v>
      </c>
    </row>
    <row r="33" spans="1:20" ht="15.75">
      <c r="A33" s="155"/>
      <c r="B33" s="156"/>
      <c r="C33" s="157"/>
      <c r="D33" s="157"/>
      <c r="E33" s="157"/>
      <c r="F33" s="157"/>
      <c r="G33" s="157"/>
      <c r="H33" s="157"/>
      <c r="I33" s="64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</row>
    <row r="34" spans="1:20" ht="15.75">
      <c r="A34" s="351" t="s">
        <v>62</v>
      </c>
      <c r="B34" s="351"/>
      <c r="C34" s="351"/>
      <c r="D34" s="351"/>
      <c r="E34" s="351"/>
      <c r="F34" s="351"/>
      <c r="G34" s="351"/>
      <c r="H34" s="351"/>
      <c r="I34" s="351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</row>
    <row r="35" spans="1:20" ht="15.75">
      <c r="A35" s="122" t="s">
        <v>82</v>
      </c>
      <c r="B35" s="65"/>
      <c r="C35" s="122"/>
      <c r="D35" s="122"/>
      <c r="E35" s="122"/>
      <c r="F35" s="122"/>
      <c r="G35" s="122"/>
      <c r="H35" s="122"/>
      <c r="I35" s="65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</row>
    <row r="36" spans="1:20" ht="41.25" customHeight="1">
      <c r="A36" s="350" t="s">
        <v>64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122"/>
    </row>
  </sheetData>
  <sheetProtection/>
  <mergeCells count="13">
    <mergeCell ref="N1:T1"/>
    <mergeCell ref="P5:T5"/>
    <mergeCell ref="A25:T25"/>
    <mergeCell ref="J5:O5"/>
    <mergeCell ref="A9:T9"/>
    <mergeCell ref="B5:H5"/>
    <mergeCell ref="A36:S36"/>
    <mergeCell ref="A34:I34"/>
    <mergeCell ref="A2:S2"/>
    <mergeCell ref="A3:S3"/>
    <mergeCell ref="A5:A6"/>
    <mergeCell ref="I5:I6"/>
    <mergeCell ref="A8:T8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0"/>
  <sheetViews>
    <sheetView view="pageBreakPreview" zoomScale="75" zoomScaleSheetLayoutView="75" zoomScalePageLayoutView="0" workbookViewId="0" topLeftCell="A7">
      <selection activeCell="A3" sqref="A3:J3"/>
    </sheetView>
  </sheetViews>
  <sheetFormatPr defaultColWidth="9.00390625" defaultRowHeight="12.75"/>
  <cols>
    <col min="1" max="1" width="42.75390625" style="52" customWidth="1"/>
    <col min="2" max="2" width="9.25390625" style="52" customWidth="1"/>
    <col min="3" max="5" width="14.75390625" style="17" customWidth="1"/>
    <col min="6" max="6" width="15.75390625" style="17" customWidth="1"/>
    <col min="7" max="7" width="12.25390625" style="17" customWidth="1"/>
    <col min="8" max="8" width="13.375" style="17" customWidth="1"/>
    <col min="9" max="9" width="12.75390625" style="17" customWidth="1"/>
    <col min="10" max="10" width="14.75390625" style="17" customWidth="1"/>
    <col min="11" max="16384" width="9.125" style="17" customWidth="1"/>
  </cols>
  <sheetData>
    <row r="1" spans="1:10" ht="15.75">
      <c r="A1" s="15"/>
      <c r="B1" s="15"/>
      <c r="C1" s="16"/>
      <c r="D1" s="16"/>
      <c r="E1" s="16"/>
      <c r="F1" s="378" t="s">
        <v>103</v>
      </c>
      <c r="G1" s="378"/>
      <c r="H1" s="378"/>
      <c r="I1" s="378"/>
      <c r="J1" s="378"/>
    </row>
    <row r="2" spans="1:10" ht="24.75" customHeight="1">
      <c r="A2" s="379" t="s">
        <v>104</v>
      </c>
      <c r="B2" s="379"/>
      <c r="C2" s="379"/>
      <c r="D2" s="379"/>
      <c r="E2" s="379"/>
      <c r="F2" s="379"/>
      <c r="G2" s="379"/>
      <c r="H2" s="379"/>
      <c r="I2" s="379"/>
      <c r="J2" s="379"/>
    </row>
    <row r="3" spans="1:10" ht="14.25" customHeight="1">
      <c r="A3" s="380" t="s">
        <v>105</v>
      </c>
      <c r="B3" s="380"/>
      <c r="C3" s="380"/>
      <c r="D3" s="380"/>
      <c r="E3" s="380"/>
      <c r="F3" s="380"/>
      <c r="G3" s="380"/>
      <c r="H3" s="380"/>
      <c r="I3" s="380"/>
      <c r="J3" s="380"/>
    </row>
    <row r="4" spans="1:8" ht="14.25" customHeight="1">
      <c r="A4" s="18"/>
      <c r="B4" s="18"/>
      <c r="C4" s="18"/>
      <c r="D4" s="18"/>
      <c r="E4" s="18"/>
      <c r="F4" s="18"/>
      <c r="G4" s="18"/>
      <c r="H4" s="18"/>
    </row>
    <row r="5" spans="1:10" ht="7.5" customHeight="1">
      <c r="A5" s="381" t="s">
        <v>106</v>
      </c>
      <c r="B5" s="381"/>
      <c r="C5" s="381"/>
      <c r="D5" s="381"/>
      <c r="E5" s="381"/>
      <c r="F5" s="381"/>
      <c r="G5" s="381"/>
      <c r="H5" s="381"/>
      <c r="I5" s="381"/>
      <c r="J5" s="381"/>
    </row>
    <row r="6" spans="1:10" ht="15.75">
      <c r="A6" s="380" t="s">
        <v>107</v>
      </c>
      <c r="B6" s="380"/>
      <c r="C6" s="380"/>
      <c r="D6" s="380"/>
      <c r="E6" s="380"/>
      <c r="F6" s="380"/>
      <c r="G6" s="380"/>
      <c r="H6" s="380"/>
      <c r="I6" s="380"/>
      <c r="J6" s="380"/>
    </row>
    <row r="7" spans="1:8" ht="13.5" thickBot="1">
      <c r="A7" s="382"/>
      <c r="B7" s="382"/>
      <c r="C7" s="382"/>
      <c r="D7" s="382"/>
      <c r="E7" s="382"/>
      <c r="F7" s="382"/>
      <c r="G7" s="382"/>
      <c r="H7" s="382"/>
    </row>
    <row r="8" spans="1:10" ht="18.75" customHeight="1">
      <c r="A8" s="371" t="s">
        <v>108</v>
      </c>
      <c r="B8" s="374" t="s">
        <v>109</v>
      </c>
      <c r="C8" s="364" t="s">
        <v>110</v>
      </c>
      <c r="D8" s="364" t="s">
        <v>143</v>
      </c>
      <c r="E8" s="364" t="s">
        <v>160</v>
      </c>
      <c r="F8" s="364" t="s">
        <v>161</v>
      </c>
      <c r="G8" s="361" t="s">
        <v>111</v>
      </c>
      <c r="H8" s="362"/>
      <c r="I8" s="362"/>
      <c r="J8" s="363"/>
    </row>
    <row r="9" spans="1:10" ht="18.75" customHeight="1">
      <c r="A9" s="372"/>
      <c r="B9" s="365"/>
      <c r="C9" s="365"/>
      <c r="D9" s="365"/>
      <c r="E9" s="365"/>
      <c r="F9" s="365"/>
      <c r="G9" s="376">
        <v>2012</v>
      </c>
      <c r="H9" s="377"/>
      <c r="I9" s="367" t="s">
        <v>87</v>
      </c>
      <c r="J9" s="369" t="s">
        <v>152</v>
      </c>
    </row>
    <row r="10" spans="1:10" ht="16.5" customHeight="1" thickBot="1">
      <c r="A10" s="373"/>
      <c r="B10" s="375"/>
      <c r="C10" s="366"/>
      <c r="D10" s="366"/>
      <c r="E10" s="366"/>
      <c r="F10" s="366"/>
      <c r="G10" s="19" t="s">
        <v>65</v>
      </c>
      <c r="H10" s="20" t="s">
        <v>5</v>
      </c>
      <c r="I10" s="368"/>
      <c r="J10" s="370"/>
    </row>
    <row r="11" spans="1:10" ht="31.5" customHeight="1">
      <c r="A11" s="21" t="s">
        <v>141</v>
      </c>
      <c r="B11" s="22" t="s">
        <v>17</v>
      </c>
      <c r="C11" s="23"/>
      <c r="D11" s="23"/>
      <c r="E11" s="23"/>
      <c r="F11" s="23"/>
      <c r="G11" s="23"/>
      <c r="H11" s="24"/>
      <c r="I11" s="25"/>
      <c r="J11" s="24"/>
    </row>
    <row r="12" spans="1:10" ht="33" customHeight="1">
      <c r="A12" s="26" t="s">
        <v>142</v>
      </c>
      <c r="B12" s="27" t="s">
        <v>17</v>
      </c>
      <c r="C12" s="28"/>
      <c r="D12" s="28"/>
      <c r="E12" s="28"/>
      <c r="F12" s="28"/>
      <c r="G12" s="28"/>
      <c r="H12" s="29"/>
      <c r="I12" s="28"/>
      <c r="J12" s="29"/>
    </row>
    <row r="13" spans="1:10" ht="36.75" customHeight="1">
      <c r="A13" s="26" t="s">
        <v>112</v>
      </c>
      <c r="B13" s="27" t="s">
        <v>113</v>
      </c>
      <c r="C13" s="30"/>
      <c r="D13" s="30"/>
      <c r="E13" s="30"/>
      <c r="F13" s="30"/>
      <c r="G13" s="30"/>
      <c r="H13" s="31"/>
      <c r="I13" s="30"/>
      <c r="J13" s="31"/>
    </row>
    <row r="14" spans="1:10" ht="36" customHeight="1">
      <c r="A14" s="26" t="s">
        <v>114</v>
      </c>
      <c r="B14" s="27" t="s">
        <v>113</v>
      </c>
      <c r="C14" s="30"/>
      <c r="D14" s="30"/>
      <c r="E14" s="30"/>
      <c r="F14" s="30"/>
      <c r="G14" s="30"/>
      <c r="H14" s="31"/>
      <c r="I14" s="30"/>
      <c r="J14" s="31"/>
    </row>
    <row r="15" spans="1:10" ht="36" customHeight="1">
      <c r="A15" s="26" t="s">
        <v>115</v>
      </c>
      <c r="B15" s="27" t="s">
        <v>113</v>
      </c>
      <c r="C15" s="30"/>
      <c r="D15" s="30"/>
      <c r="E15" s="30"/>
      <c r="F15" s="30"/>
      <c r="G15" s="30"/>
      <c r="H15" s="31"/>
      <c r="I15" s="30"/>
      <c r="J15" s="31"/>
    </row>
    <row r="16" spans="1:10" ht="37.5" customHeight="1">
      <c r="A16" s="26" t="s">
        <v>116</v>
      </c>
      <c r="B16" s="27" t="s">
        <v>113</v>
      </c>
      <c r="C16" s="28"/>
      <c r="D16" s="28"/>
      <c r="E16" s="28"/>
      <c r="F16" s="28"/>
      <c r="G16" s="28"/>
      <c r="H16" s="29"/>
      <c r="I16" s="28"/>
      <c r="J16" s="29"/>
    </row>
    <row r="17" spans="1:10" ht="41.25" customHeight="1">
      <c r="A17" s="26" t="s">
        <v>117</v>
      </c>
      <c r="B17" s="27" t="s">
        <v>113</v>
      </c>
      <c r="C17" s="28"/>
      <c r="D17" s="28"/>
      <c r="E17" s="28"/>
      <c r="F17" s="28"/>
      <c r="G17" s="28"/>
      <c r="H17" s="29"/>
      <c r="I17" s="28"/>
      <c r="J17" s="29"/>
    </row>
    <row r="18" spans="1:10" ht="35.25" customHeight="1">
      <c r="A18" s="32" t="s">
        <v>118</v>
      </c>
      <c r="B18" s="27" t="s">
        <v>17</v>
      </c>
      <c r="C18" s="28"/>
      <c r="D18" s="28"/>
      <c r="E18" s="28"/>
      <c r="F18" s="28"/>
      <c r="G18" s="28"/>
      <c r="H18" s="29"/>
      <c r="I18" s="28"/>
      <c r="J18" s="29"/>
    </row>
    <row r="19" spans="1:10" ht="36.75" customHeight="1">
      <c r="A19" s="26" t="s">
        <v>119</v>
      </c>
      <c r="B19" s="27" t="s">
        <v>113</v>
      </c>
      <c r="C19" s="28"/>
      <c r="D19" s="28"/>
      <c r="E19" s="28"/>
      <c r="F19" s="28"/>
      <c r="G19" s="28"/>
      <c r="H19" s="29"/>
      <c r="I19" s="28"/>
      <c r="J19" s="29"/>
    </row>
    <row r="20" spans="1:10" ht="43.5" customHeight="1">
      <c r="A20" s="26" t="s">
        <v>120</v>
      </c>
      <c r="B20" s="27" t="s">
        <v>113</v>
      </c>
      <c r="C20" s="28"/>
      <c r="D20" s="28"/>
      <c r="E20" s="28"/>
      <c r="F20" s="28"/>
      <c r="G20" s="28"/>
      <c r="H20" s="29"/>
      <c r="I20" s="28"/>
      <c r="J20" s="29"/>
    </row>
    <row r="21" spans="1:10" ht="34.5" customHeight="1">
      <c r="A21" s="26" t="s">
        <v>121</v>
      </c>
      <c r="B21" s="27" t="s">
        <v>18</v>
      </c>
      <c r="C21" s="28"/>
      <c r="D21" s="28"/>
      <c r="E21" s="28"/>
      <c r="F21" s="28"/>
      <c r="G21" s="28"/>
      <c r="H21" s="29"/>
      <c r="I21" s="28"/>
      <c r="J21" s="29"/>
    </row>
    <row r="22" spans="1:10" ht="30.75" customHeight="1">
      <c r="A22" s="26" t="s">
        <v>122</v>
      </c>
      <c r="B22" s="27"/>
      <c r="C22" s="28"/>
      <c r="D22" s="28"/>
      <c r="E22" s="28"/>
      <c r="F22" s="28"/>
      <c r="G22" s="28"/>
      <c r="H22" s="29"/>
      <c r="I22" s="28"/>
      <c r="J22" s="29"/>
    </row>
    <row r="23" spans="1:10" ht="15.75">
      <c r="A23" s="32" t="s">
        <v>123</v>
      </c>
      <c r="B23" s="27" t="s">
        <v>17</v>
      </c>
      <c r="C23" s="28"/>
      <c r="D23" s="28"/>
      <c r="E23" s="28"/>
      <c r="F23" s="28"/>
      <c r="G23" s="28"/>
      <c r="H23" s="29"/>
      <c r="I23" s="28"/>
      <c r="J23" s="29"/>
    </row>
    <row r="24" spans="1:10" ht="15.75">
      <c r="A24" s="32" t="s">
        <v>124</v>
      </c>
      <c r="B24" s="27" t="s">
        <v>17</v>
      </c>
      <c r="C24" s="28"/>
      <c r="D24" s="28"/>
      <c r="E24" s="28"/>
      <c r="F24" s="28"/>
      <c r="G24" s="28"/>
      <c r="H24" s="29"/>
      <c r="I24" s="28"/>
      <c r="J24" s="29"/>
    </row>
    <row r="25" spans="1:10" ht="15.75">
      <c r="A25" s="32" t="s">
        <v>125</v>
      </c>
      <c r="B25" s="27" t="s">
        <v>17</v>
      </c>
      <c r="C25" s="28"/>
      <c r="D25" s="28"/>
      <c r="E25" s="28"/>
      <c r="F25" s="28"/>
      <c r="G25" s="28"/>
      <c r="H25" s="29"/>
      <c r="I25" s="28"/>
      <c r="J25" s="29"/>
    </row>
    <row r="26" spans="1:10" ht="15.75">
      <c r="A26" s="32" t="s">
        <v>126</v>
      </c>
      <c r="B26" s="27" t="s">
        <v>17</v>
      </c>
      <c r="C26" s="28"/>
      <c r="D26" s="28"/>
      <c r="E26" s="28"/>
      <c r="F26" s="28"/>
      <c r="G26" s="28"/>
      <c r="H26" s="29"/>
      <c r="I26" s="28"/>
      <c r="J26" s="29"/>
    </row>
    <row r="27" spans="1:10" ht="34.5" customHeight="1">
      <c r="A27" s="26" t="s">
        <v>127</v>
      </c>
      <c r="B27" s="27"/>
      <c r="C27" s="28"/>
      <c r="D27" s="28"/>
      <c r="E27" s="28"/>
      <c r="F27" s="28"/>
      <c r="G27" s="28"/>
      <c r="H27" s="29"/>
      <c r="I27" s="28"/>
      <c r="J27" s="29"/>
    </row>
    <row r="28" spans="1:10" ht="31.5">
      <c r="A28" s="33" t="s">
        <v>128</v>
      </c>
      <c r="B28" s="27" t="s">
        <v>113</v>
      </c>
      <c r="C28" s="28"/>
      <c r="D28" s="28"/>
      <c r="E28" s="28"/>
      <c r="F28" s="28"/>
      <c r="G28" s="28"/>
      <c r="H28" s="29"/>
      <c r="I28" s="28"/>
      <c r="J28" s="29"/>
    </row>
    <row r="29" spans="1:10" ht="31.5">
      <c r="A29" s="33" t="s">
        <v>129</v>
      </c>
      <c r="B29" s="27" t="s">
        <v>113</v>
      </c>
      <c r="C29" s="28"/>
      <c r="D29" s="28"/>
      <c r="E29" s="28"/>
      <c r="F29" s="28"/>
      <c r="G29" s="28"/>
      <c r="H29" s="29"/>
      <c r="I29" s="28"/>
      <c r="J29" s="29"/>
    </row>
    <row r="30" spans="1:10" ht="31.5">
      <c r="A30" s="32" t="s">
        <v>130</v>
      </c>
      <c r="B30" s="27" t="s">
        <v>113</v>
      </c>
      <c r="C30" s="28"/>
      <c r="D30" s="28"/>
      <c r="E30" s="28"/>
      <c r="F30" s="28"/>
      <c r="G30" s="28"/>
      <c r="H30" s="29"/>
      <c r="I30" s="28"/>
      <c r="J30" s="29"/>
    </row>
    <row r="31" spans="1:10" ht="31.5">
      <c r="A31" s="33" t="s">
        <v>128</v>
      </c>
      <c r="B31" s="27" t="s">
        <v>113</v>
      </c>
      <c r="C31" s="28"/>
      <c r="D31" s="28"/>
      <c r="E31" s="28"/>
      <c r="F31" s="28"/>
      <c r="G31" s="28"/>
      <c r="H31" s="29"/>
      <c r="I31" s="28"/>
      <c r="J31" s="29"/>
    </row>
    <row r="32" spans="1:10" ht="31.5">
      <c r="A32" s="33" t="s">
        <v>129</v>
      </c>
      <c r="B32" s="27" t="s">
        <v>113</v>
      </c>
      <c r="C32" s="28"/>
      <c r="D32" s="28"/>
      <c r="E32" s="28"/>
      <c r="F32" s="28"/>
      <c r="G32" s="28"/>
      <c r="H32" s="29"/>
      <c r="I32" s="28"/>
      <c r="J32" s="29"/>
    </row>
    <row r="33" spans="1:10" ht="33" customHeight="1">
      <c r="A33" s="26" t="s">
        <v>131</v>
      </c>
      <c r="B33" s="27" t="s">
        <v>113</v>
      </c>
      <c r="C33" s="28"/>
      <c r="D33" s="28"/>
      <c r="E33" s="28"/>
      <c r="F33" s="28"/>
      <c r="G33" s="28"/>
      <c r="H33" s="29"/>
      <c r="I33" s="28"/>
      <c r="J33" s="29"/>
    </row>
    <row r="34" spans="1:10" ht="15.75">
      <c r="A34" s="32" t="s">
        <v>132</v>
      </c>
      <c r="B34" s="27"/>
      <c r="C34" s="28"/>
      <c r="D34" s="28"/>
      <c r="E34" s="28"/>
      <c r="F34" s="28"/>
      <c r="G34" s="28"/>
      <c r="H34" s="29"/>
      <c r="I34" s="28"/>
      <c r="J34" s="29"/>
    </row>
    <row r="35" spans="1:10" ht="31.5">
      <c r="A35" s="33" t="s">
        <v>0</v>
      </c>
      <c r="B35" s="27" t="s">
        <v>113</v>
      </c>
      <c r="C35" s="28"/>
      <c r="D35" s="28"/>
      <c r="E35" s="28"/>
      <c r="F35" s="28"/>
      <c r="G35" s="28"/>
      <c r="H35" s="29"/>
      <c r="I35" s="28"/>
      <c r="J35" s="29"/>
    </row>
    <row r="36" spans="1:10" ht="31.5">
      <c r="A36" s="33" t="s">
        <v>1</v>
      </c>
      <c r="B36" s="27" t="s">
        <v>113</v>
      </c>
      <c r="C36" s="28"/>
      <c r="D36" s="28"/>
      <c r="E36" s="28"/>
      <c r="F36" s="28"/>
      <c r="G36" s="28"/>
      <c r="H36" s="29"/>
      <c r="I36" s="28"/>
      <c r="J36" s="29"/>
    </row>
    <row r="37" spans="1:10" ht="31.5">
      <c r="A37" s="33" t="s">
        <v>133</v>
      </c>
      <c r="B37" s="27" t="s">
        <v>113</v>
      </c>
      <c r="C37" s="28"/>
      <c r="D37" s="28"/>
      <c r="E37" s="28"/>
      <c r="F37" s="28"/>
      <c r="G37" s="28"/>
      <c r="H37" s="29"/>
      <c r="I37" s="28"/>
      <c r="J37" s="29"/>
    </row>
    <row r="38" spans="1:10" ht="32.25" customHeight="1">
      <c r="A38" s="26" t="s">
        <v>134</v>
      </c>
      <c r="B38" s="27" t="s">
        <v>135</v>
      </c>
      <c r="C38" s="30"/>
      <c r="D38" s="30"/>
      <c r="E38" s="30"/>
      <c r="F38" s="30"/>
      <c r="G38" s="30"/>
      <c r="H38" s="31"/>
      <c r="I38" s="30"/>
      <c r="J38" s="31"/>
    </row>
    <row r="39" spans="1:10" ht="32.25" customHeight="1">
      <c r="A39" s="26" t="s">
        <v>144</v>
      </c>
      <c r="B39" s="27" t="s">
        <v>23</v>
      </c>
      <c r="C39" s="30"/>
      <c r="D39" s="30"/>
      <c r="E39" s="30"/>
      <c r="F39" s="30"/>
      <c r="G39" s="30"/>
      <c r="H39" s="31"/>
      <c r="I39" s="30"/>
      <c r="J39" s="31"/>
    </row>
    <row r="40" spans="1:10" ht="34.5" customHeight="1">
      <c r="A40" s="26" t="s">
        <v>25</v>
      </c>
      <c r="B40" s="27" t="s">
        <v>113</v>
      </c>
      <c r="C40" s="30"/>
      <c r="D40" s="30"/>
      <c r="E40" s="30"/>
      <c r="F40" s="30"/>
      <c r="G40" s="30"/>
      <c r="H40" s="31"/>
      <c r="I40" s="30"/>
      <c r="J40" s="31"/>
    </row>
    <row r="41" spans="1:10" ht="34.5" customHeight="1" thickBot="1">
      <c r="A41" s="34" t="s">
        <v>136</v>
      </c>
      <c r="B41" s="35" t="s">
        <v>113</v>
      </c>
      <c r="C41" s="36"/>
      <c r="D41" s="36"/>
      <c r="E41" s="36"/>
      <c r="F41" s="36"/>
      <c r="G41" s="36"/>
      <c r="H41" s="37"/>
      <c r="I41" s="36"/>
      <c r="J41" s="37"/>
    </row>
    <row r="42" spans="1:10" ht="13.5" customHeight="1">
      <c r="A42" s="38"/>
      <c r="B42" s="18"/>
      <c r="C42" s="39"/>
      <c r="D42" s="39"/>
      <c r="E42" s="39"/>
      <c r="F42" s="39"/>
      <c r="G42" s="39"/>
      <c r="H42" s="39"/>
      <c r="I42" s="39"/>
      <c r="J42" s="39"/>
    </row>
    <row r="43" spans="1:10" ht="19.5" customHeight="1" thickBot="1">
      <c r="A43" s="40" t="s">
        <v>137</v>
      </c>
      <c r="B43" s="41"/>
      <c r="C43" s="16"/>
      <c r="D43" s="16"/>
      <c r="E43" s="16"/>
      <c r="F43" s="16"/>
      <c r="G43" s="16"/>
      <c r="H43" s="16"/>
      <c r="I43" s="16"/>
      <c r="J43" s="16"/>
    </row>
    <row r="44" spans="1:10" ht="15.75" customHeight="1">
      <c r="A44" s="371" t="s">
        <v>138</v>
      </c>
      <c r="B44" s="374" t="s">
        <v>109</v>
      </c>
      <c r="C44" s="364" t="s">
        <v>110</v>
      </c>
      <c r="D44" s="364" t="s">
        <v>143</v>
      </c>
      <c r="E44" s="364" t="s">
        <v>160</v>
      </c>
      <c r="F44" s="364" t="s">
        <v>161</v>
      </c>
      <c r="G44" s="361" t="s">
        <v>111</v>
      </c>
      <c r="H44" s="362"/>
      <c r="I44" s="362"/>
      <c r="J44" s="363"/>
    </row>
    <row r="45" spans="1:10" ht="15.75" customHeight="1">
      <c r="A45" s="372"/>
      <c r="B45" s="365"/>
      <c r="C45" s="365"/>
      <c r="D45" s="365"/>
      <c r="E45" s="365"/>
      <c r="F45" s="365"/>
      <c r="G45" s="376">
        <v>2012</v>
      </c>
      <c r="H45" s="377"/>
      <c r="I45" s="367" t="s">
        <v>87</v>
      </c>
      <c r="J45" s="369" t="s">
        <v>152</v>
      </c>
    </row>
    <row r="46" spans="1:10" ht="18.75" customHeight="1" thickBot="1">
      <c r="A46" s="373"/>
      <c r="B46" s="375"/>
      <c r="C46" s="366"/>
      <c r="D46" s="366"/>
      <c r="E46" s="366"/>
      <c r="F46" s="366"/>
      <c r="G46" s="19" t="s">
        <v>65</v>
      </c>
      <c r="H46" s="20" t="s">
        <v>5</v>
      </c>
      <c r="I46" s="368"/>
      <c r="J46" s="370"/>
    </row>
    <row r="47" spans="1:10" ht="31.5">
      <c r="A47" s="42"/>
      <c r="B47" s="22" t="s">
        <v>139</v>
      </c>
      <c r="C47" s="43"/>
      <c r="D47" s="43"/>
      <c r="E47" s="43"/>
      <c r="F47" s="43"/>
      <c r="G47" s="43"/>
      <c r="H47" s="44"/>
      <c r="I47" s="43"/>
      <c r="J47" s="44"/>
    </row>
    <row r="48" spans="1:10" ht="22.5" customHeight="1">
      <c r="A48" s="45"/>
      <c r="B48" s="46"/>
      <c r="C48" s="47"/>
      <c r="D48" s="47"/>
      <c r="E48" s="47"/>
      <c r="F48" s="47"/>
      <c r="G48" s="47"/>
      <c r="H48" s="48"/>
      <c r="I48" s="47"/>
      <c r="J48" s="48"/>
    </row>
    <row r="49" spans="1:8" ht="27" customHeight="1">
      <c r="A49" s="41" t="s">
        <v>140</v>
      </c>
      <c r="B49" s="49"/>
      <c r="C49" s="50"/>
      <c r="D49" s="50"/>
      <c r="E49" s="50"/>
      <c r="F49" s="50"/>
      <c r="G49" s="50"/>
      <c r="H49" s="50"/>
    </row>
    <row r="50" spans="1:2" ht="7.5" customHeight="1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  <row r="202" spans="1:2" ht="12.75">
      <c r="A202" s="51"/>
      <c r="B202" s="51"/>
    </row>
    <row r="203" spans="1:2" ht="12.75">
      <c r="A203" s="51"/>
      <c r="B203" s="51"/>
    </row>
    <row r="204" spans="1:2" ht="12.75">
      <c r="A204" s="51"/>
      <c r="B204" s="51"/>
    </row>
    <row r="205" spans="1:2" ht="12.75">
      <c r="A205" s="51"/>
      <c r="B205" s="51"/>
    </row>
    <row r="206" spans="1:2" ht="12.75">
      <c r="A206" s="51"/>
      <c r="B206" s="51"/>
    </row>
    <row r="207" spans="1:2" ht="12.75">
      <c r="A207" s="51"/>
      <c r="B207" s="51"/>
    </row>
    <row r="208" spans="1:2" ht="12.75">
      <c r="A208" s="51"/>
      <c r="B208" s="51"/>
    </row>
    <row r="209" spans="1:2" ht="12.75">
      <c r="A209" s="51"/>
      <c r="B209" s="51"/>
    </row>
    <row r="210" spans="1:2" ht="12.75">
      <c r="A210" s="51"/>
      <c r="B210" s="51"/>
    </row>
    <row r="211" spans="1:2" ht="12.75">
      <c r="A211" s="51"/>
      <c r="B211" s="51"/>
    </row>
    <row r="212" spans="1:2" ht="12.75">
      <c r="A212" s="51"/>
      <c r="B212" s="51"/>
    </row>
    <row r="213" spans="1:2" ht="12.75">
      <c r="A213" s="51"/>
      <c r="B213" s="51"/>
    </row>
    <row r="214" spans="1:2" ht="12.75">
      <c r="A214" s="51"/>
      <c r="B214" s="51"/>
    </row>
    <row r="215" spans="1:2" ht="12.75">
      <c r="A215" s="51"/>
      <c r="B215" s="51"/>
    </row>
    <row r="216" spans="1:2" ht="12.75">
      <c r="A216" s="51"/>
      <c r="B216" s="51"/>
    </row>
    <row r="217" spans="1:2" ht="12.75">
      <c r="A217" s="51"/>
      <c r="B217" s="51"/>
    </row>
    <row r="218" spans="1:2" ht="12.75">
      <c r="A218" s="51"/>
      <c r="B218" s="51"/>
    </row>
    <row r="219" spans="1:2" ht="12.75">
      <c r="A219" s="51"/>
      <c r="B219" s="51"/>
    </row>
    <row r="220" spans="1:2" ht="12.75">
      <c r="A220" s="51"/>
      <c r="B220" s="51"/>
    </row>
    <row r="221" spans="1:2" ht="12.75">
      <c r="A221" s="51"/>
      <c r="B221" s="51"/>
    </row>
    <row r="222" spans="1:2" ht="12.75">
      <c r="A222" s="51"/>
      <c r="B222" s="51"/>
    </row>
    <row r="223" spans="1:2" ht="12.75">
      <c r="A223" s="51"/>
      <c r="B223" s="51"/>
    </row>
    <row r="224" spans="1:2" ht="12.75">
      <c r="A224" s="51"/>
      <c r="B224" s="51"/>
    </row>
    <row r="225" spans="1:2" ht="12.75">
      <c r="A225" s="51"/>
      <c r="B225" s="51"/>
    </row>
    <row r="226" spans="1:2" ht="12.75">
      <c r="A226" s="51"/>
      <c r="B226" s="51"/>
    </row>
    <row r="227" spans="1:2" ht="12.75">
      <c r="A227" s="51"/>
      <c r="B227" s="51"/>
    </row>
    <row r="228" spans="1:2" ht="12.75">
      <c r="A228" s="51"/>
      <c r="B228" s="51"/>
    </row>
    <row r="229" spans="1:2" ht="12.75">
      <c r="A229" s="51"/>
      <c r="B229" s="51"/>
    </row>
    <row r="230" spans="1:2" ht="12.75">
      <c r="A230" s="51"/>
      <c r="B230" s="51"/>
    </row>
    <row r="231" spans="1:2" ht="12.75">
      <c r="A231" s="51"/>
      <c r="B231" s="51"/>
    </row>
    <row r="232" spans="1:2" ht="12.75">
      <c r="A232" s="51"/>
      <c r="B232" s="51"/>
    </row>
    <row r="233" spans="1:2" ht="12.75">
      <c r="A233" s="51"/>
      <c r="B233" s="51"/>
    </row>
    <row r="234" spans="1:2" ht="12.75">
      <c r="A234" s="51"/>
      <c r="B234" s="51"/>
    </row>
    <row r="235" spans="1:2" ht="12.75">
      <c r="A235" s="51"/>
      <c r="B235" s="51"/>
    </row>
    <row r="236" spans="1:2" ht="12.75">
      <c r="A236" s="51"/>
      <c r="B236" s="51"/>
    </row>
    <row r="237" spans="1:2" ht="12.75">
      <c r="A237" s="51"/>
      <c r="B237" s="51"/>
    </row>
    <row r="238" spans="1:2" ht="12.75">
      <c r="A238" s="51"/>
      <c r="B238" s="51"/>
    </row>
    <row r="239" spans="1:2" ht="12.75">
      <c r="A239" s="51"/>
      <c r="B239" s="51"/>
    </row>
    <row r="240" spans="1:2" ht="12.75">
      <c r="A240" s="51"/>
      <c r="B240" s="51"/>
    </row>
    <row r="241" spans="1:2" ht="12.75">
      <c r="A241" s="51"/>
      <c r="B241" s="51"/>
    </row>
    <row r="242" spans="1:2" ht="12.75">
      <c r="A242" s="51"/>
      <c r="B242" s="51"/>
    </row>
    <row r="243" spans="1:2" ht="12.75">
      <c r="A243" s="51"/>
      <c r="B243" s="51"/>
    </row>
    <row r="244" spans="1:2" ht="12.75">
      <c r="A244" s="51"/>
      <c r="B244" s="51"/>
    </row>
    <row r="245" spans="1:2" ht="12.75">
      <c r="A245" s="51"/>
      <c r="B245" s="51"/>
    </row>
    <row r="246" spans="1:2" ht="12.75">
      <c r="A246" s="51"/>
      <c r="B246" s="51"/>
    </row>
    <row r="247" spans="1:2" ht="12.75">
      <c r="A247" s="51"/>
      <c r="B247" s="51"/>
    </row>
    <row r="248" spans="1:2" ht="12.75">
      <c r="A248" s="51"/>
      <c r="B248" s="51"/>
    </row>
    <row r="249" spans="1:2" ht="12.75">
      <c r="A249" s="51"/>
      <c r="B249" s="51"/>
    </row>
    <row r="250" spans="1:2" ht="12.75">
      <c r="A250" s="51"/>
      <c r="B250" s="51"/>
    </row>
  </sheetData>
  <sheetProtection/>
  <mergeCells count="26">
    <mergeCell ref="F1:J1"/>
    <mergeCell ref="A2:J2"/>
    <mergeCell ref="A3:J3"/>
    <mergeCell ref="A6:J6"/>
    <mergeCell ref="A5:J5"/>
    <mergeCell ref="A7:H7"/>
    <mergeCell ref="A8:A10"/>
    <mergeCell ref="B8:B10"/>
    <mergeCell ref="G8:J8"/>
    <mergeCell ref="I9:I10"/>
    <mergeCell ref="E8:E10"/>
    <mergeCell ref="C8:C10"/>
    <mergeCell ref="D8:D10"/>
    <mergeCell ref="J9:J10"/>
    <mergeCell ref="G9:H9"/>
    <mergeCell ref="F8:F10"/>
    <mergeCell ref="G44:J44"/>
    <mergeCell ref="F44:F46"/>
    <mergeCell ref="I45:I46"/>
    <mergeCell ref="J45:J46"/>
    <mergeCell ref="A44:A46"/>
    <mergeCell ref="B44:B46"/>
    <mergeCell ref="C44:C46"/>
    <mergeCell ref="G45:H45"/>
    <mergeCell ref="D44:D46"/>
    <mergeCell ref="E44:E46"/>
  </mergeCells>
  <printOptions horizontalCentered="1"/>
  <pageMargins left="0.5905511811023623" right="0.3937007874015748" top="0.3937007874015748" bottom="0.3937007874015748" header="0.15748031496062992" footer="0.15748031496062992"/>
  <pageSetup horizontalDpi="600" verticalDpi="600" orientation="portrait" paperSize="9" scale="57" r:id="rId1"/>
  <rowBreaks count="1" manualBreakCount="1">
    <brk id="6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view="pageBreakPreview" zoomScale="75" zoomScaleNormal="75" zoomScaleSheetLayoutView="75" zoomScalePageLayoutView="0" workbookViewId="0" topLeftCell="A1">
      <selection activeCell="AK35" sqref="AK35"/>
    </sheetView>
  </sheetViews>
  <sheetFormatPr defaultColWidth="9.00390625" defaultRowHeight="12.75"/>
  <cols>
    <col min="1" max="1" width="41.625" style="160" customWidth="1"/>
    <col min="2" max="2" width="9.375" style="160" customWidth="1"/>
    <col min="3" max="3" width="9.75390625" style="160" bestFit="1" customWidth="1"/>
    <col min="4" max="4" width="10.375" style="160" customWidth="1"/>
    <col min="5" max="7" width="9.75390625" style="160" bestFit="1" customWidth="1"/>
    <col min="8" max="9" width="9.125" style="160" customWidth="1"/>
    <col min="10" max="10" width="10.625" style="160" customWidth="1"/>
    <col min="11" max="15" width="9.125" style="160" customWidth="1"/>
    <col min="16" max="16" width="10.25390625" style="160" customWidth="1"/>
    <col min="17" max="19" width="9.125" style="160" customWidth="1"/>
    <col min="20" max="27" width="11.125" style="160" customWidth="1"/>
  </cols>
  <sheetData>
    <row r="1" spans="1:7" ht="29.25" customHeight="1">
      <c r="A1" s="159"/>
      <c r="B1" s="159"/>
      <c r="C1" s="159"/>
      <c r="D1" s="159"/>
      <c r="E1" s="274"/>
      <c r="F1" s="274"/>
      <c r="G1" s="274"/>
    </row>
    <row r="2" spans="1:27" ht="42.75" customHeight="1">
      <c r="A2" s="275" t="s">
        <v>220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</row>
    <row r="3" spans="1:7" ht="21.75" customHeight="1">
      <c r="A3" s="159"/>
      <c r="B3" s="159"/>
      <c r="C3" s="159"/>
      <c r="D3" s="159"/>
      <c r="E3" s="159"/>
      <c r="F3" s="159"/>
      <c r="G3" s="159"/>
    </row>
    <row r="4" spans="1:27" ht="18.75">
      <c r="A4" s="386" t="s">
        <v>221</v>
      </c>
      <c r="B4" s="387" t="s">
        <v>222</v>
      </c>
      <c r="C4" s="388"/>
      <c r="D4" s="388"/>
      <c r="E4" s="388"/>
      <c r="F4" s="388"/>
      <c r="G4" s="389"/>
      <c r="H4" s="387" t="s">
        <v>223</v>
      </c>
      <c r="I4" s="388"/>
      <c r="J4" s="388"/>
      <c r="K4" s="388"/>
      <c r="L4" s="388"/>
      <c r="M4" s="389"/>
      <c r="N4" s="387" t="s">
        <v>224</v>
      </c>
      <c r="O4" s="388"/>
      <c r="P4" s="388"/>
      <c r="Q4" s="388"/>
      <c r="R4" s="388"/>
      <c r="S4" s="389"/>
      <c r="T4" s="387" t="s">
        <v>225</v>
      </c>
      <c r="U4" s="389"/>
      <c r="V4" s="383" t="s">
        <v>226</v>
      </c>
      <c r="W4" s="384"/>
      <c r="X4" s="384"/>
      <c r="Y4" s="384"/>
      <c r="Z4" s="384"/>
      <c r="AA4" s="385"/>
    </row>
    <row r="5" spans="1:27" ht="40.5" customHeight="1">
      <c r="A5" s="386"/>
      <c r="B5" s="390"/>
      <c r="C5" s="391"/>
      <c r="D5" s="391"/>
      <c r="E5" s="391"/>
      <c r="F5" s="391"/>
      <c r="G5" s="392"/>
      <c r="H5" s="390"/>
      <c r="I5" s="391"/>
      <c r="J5" s="391"/>
      <c r="K5" s="391"/>
      <c r="L5" s="391"/>
      <c r="M5" s="392"/>
      <c r="N5" s="390"/>
      <c r="O5" s="391"/>
      <c r="P5" s="391"/>
      <c r="Q5" s="391"/>
      <c r="R5" s="391"/>
      <c r="S5" s="392"/>
      <c r="T5" s="390"/>
      <c r="U5" s="392"/>
      <c r="V5" s="383" t="s">
        <v>227</v>
      </c>
      <c r="W5" s="385"/>
      <c r="X5" s="383" t="s">
        <v>228</v>
      </c>
      <c r="Y5" s="385"/>
      <c r="Z5" s="383" t="s">
        <v>229</v>
      </c>
      <c r="AA5" s="385"/>
    </row>
    <row r="6" spans="1:27" ht="18.75">
      <c r="A6" s="386"/>
      <c r="B6" s="386" t="s">
        <v>204</v>
      </c>
      <c r="C6" s="386" t="s">
        <v>205</v>
      </c>
      <c r="D6" s="386" t="s">
        <v>230</v>
      </c>
      <c r="E6" s="386" t="s">
        <v>75</v>
      </c>
      <c r="F6" s="386"/>
      <c r="G6" s="386"/>
      <c r="H6" s="386" t="s">
        <v>204</v>
      </c>
      <c r="I6" s="386" t="s">
        <v>205</v>
      </c>
      <c r="J6" s="386" t="s">
        <v>230</v>
      </c>
      <c r="K6" s="386" t="s">
        <v>75</v>
      </c>
      <c r="L6" s="386"/>
      <c r="M6" s="386"/>
      <c r="N6" s="386" t="s">
        <v>204</v>
      </c>
      <c r="O6" s="386" t="s">
        <v>205</v>
      </c>
      <c r="P6" s="386" t="s">
        <v>230</v>
      </c>
      <c r="Q6" s="386" t="s">
        <v>75</v>
      </c>
      <c r="R6" s="386"/>
      <c r="S6" s="386"/>
      <c r="T6" s="386" t="s">
        <v>205</v>
      </c>
      <c r="U6" s="386" t="s">
        <v>230</v>
      </c>
      <c r="V6" s="386" t="s">
        <v>205</v>
      </c>
      <c r="W6" s="386" t="s">
        <v>230</v>
      </c>
      <c r="X6" s="386" t="s">
        <v>205</v>
      </c>
      <c r="Y6" s="386" t="s">
        <v>230</v>
      </c>
      <c r="Z6" s="386" t="s">
        <v>205</v>
      </c>
      <c r="AA6" s="386" t="s">
        <v>230</v>
      </c>
    </row>
    <row r="7" spans="1:27" ht="31.5" customHeight="1">
      <c r="A7" s="386"/>
      <c r="B7" s="386"/>
      <c r="C7" s="386"/>
      <c r="D7" s="386"/>
      <c r="E7" s="161" t="s">
        <v>153</v>
      </c>
      <c r="F7" s="161" t="s">
        <v>207</v>
      </c>
      <c r="G7" s="161" t="s">
        <v>208</v>
      </c>
      <c r="H7" s="386"/>
      <c r="I7" s="386"/>
      <c r="J7" s="386"/>
      <c r="K7" s="161" t="s">
        <v>153</v>
      </c>
      <c r="L7" s="161" t="s">
        <v>207</v>
      </c>
      <c r="M7" s="161" t="s">
        <v>208</v>
      </c>
      <c r="N7" s="386"/>
      <c r="O7" s="386"/>
      <c r="P7" s="386"/>
      <c r="Q7" s="161" t="s">
        <v>153</v>
      </c>
      <c r="R7" s="161" t="s">
        <v>207</v>
      </c>
      <c r="S7" s="161" t="s">
        <v>208</v>
      </c>
      <c r="T7" s="386"/>
      <c r="U7" s="386"/>
      <c r="V7" s="386"/>
      <c r="W7" s="386"/>
      <c r="X7" s="386"/>
      <c r="Y7" s="386"/>
      <c r="Z7" s="386"/>
      <c r="AA7" s="386"/>
    </row>
    <row r="8" spans="1:27" s="67" customFormat="1" ht="18.75">
      <c r="A8" s="162" t="s">
        <v>181</v>
      </c>
      <c r="B8" s="162"/>
      <c r="C8" s="162"/>
      <c r="D8" s="162"/>
      <c r="E8" s="162"/>
      <c r="F8" s="162"/>
      <c r="G8" s="162"/>
      <c r="H8" s="161">
        <v>1.47</v>
      </c>
      <c r="I8" s="161">
        <v>1.58</v>
      </c>
      <c r="J8" s="161">
        <v>2.42</v>
      </c>
      <c r="K8" s="161">
        <v>2.85</v>
      </c>
      <c r="L8" s="161">
        <v>3.35</v>
      </c>
      <c r="M8" s="161">
        <v>3.94</v>
      </c>
      <c r="N8" s="161">
        <v>18</v>
      </c>
      <c r="O8" s="161">
        <v>13</v>
      </c>
      <c r="P8" s="161">
        <v>15</v>
      </c>
      <c r="Q8" s="161">
        <v>15</v>
      </c>
      <c r="R8" s="161">
        <v>15</v>
      </c>
      <c r="S8" s="161">
        <v>15</v>
      </c>
      <c r="T8" s="163"/>
      <c r="U8" s="163"/>
      <c r="V8" s="163"/>
      <c r="W8" s="163"/>
      <c r="X8" s="163"/>
      <c r="Y8" s="163"/>
      <c r="Z8" s="163"/>
      <c r="AA8" s="163"/>
    </row>
    <row r="9" spans="1:27" s="67" customFormat="1" ht="18.75">
      <c r="A9" s="162" t="s">
        <v>182</v>
      </c>
      <c r="B9" s="162"/>
      <c r="C9" s="162"/>
      <c r="D9" s="162"/>
      <c r="E9" s="162"/>
      <c r="F9" s="162"/>
      <c r="G9" s="162"/>
      <c r="H9" s="161">
        <v>2.65</v>
      </c>
      <c r="I9" s="161">
        <v>3.46</v>
      </c>
      <c r="J9" s="161">
        <v>4.47</v>
      </c>
      <c r="K9" s="161">
        <v>5.19</v>
      </c>
      <c r="L9" s="161">
        <v>6.01</v>
      </c>
      <c r="M9" s="161">
        <v>6.96</v>
      </c>
      <c r="N9" s="161">
        <v>23</v>
      </c>
      <c r="O9" s="161">
        <v>20</v>
      </c>
      <c r="P9" s="161">
        <v>19</v>
      </c>
      <c r="Q9" s="161">
        <v>19</v>
      </c>
      <c r="R9" s="161">
        <v>19</v>
      </c>
      <c r="S9" s="161">
        <v>19</v>
      </c>
      <c r="T9" s="163"/>
      <c r="U9" s="163"/>
      <c r="V9" s="163"/>
      <c r="W9" s="163"/>
      <c r="X9" s="163"/>
      <c r="Y9" s="163"/>
      <c r="Z9" s="163"/>
      <c r="AA9" s="163"/>
    </row>
    <row r="10" spans="1:27" s="67" customFormat="1" ht="18.75">
      <c r="A10" s="162" t="s">
        <v>183</v>
      </c>
      <c r="B10" s="162"/>
      <c r="C10" s="162"/>
      <c r="D10" s="162"/>
      <c r="E10" s="162"/>
      <c r="F10" s="162"/>
      <c r="G10" s="162"/>
      <c r="H10" s="161">
        <v>0.46</v>
      </c>
      <c r="I10" s="161">
        <v>0.53</v>
      </c>
      <c r="J10" s="161">
        <v>0.74</v>
      </c>
      <c r="K10" s="161">
        <v>0.77</v>
      </c>
      <c r="L10" s="161">
        <v>0.81</v>
      </c>
      <c r="M10" s="161">
        <v>0.85</v>
      </c>
      <c r="N10" s="161">
        <v>5</v>
      </c>
      <c r="O10" s="161">
        <v>4</v>
      </c>
      <c r="P10" s="161">
        <v>5</v>
      </c>
      <c r="Q10" s="161">
        <v>5</v>
      </c>
      <c r="R10" s="161">
        <v>5</v>
      </c>
      <c r="S10" s="161">
        <v>5</v>
      </c>
      <c r="T10" s="163"/>
      <c r="U10" s="163"/>
      <c r="V10" s="163"/>
      <c r="W10" s="163"/>
      <c r="X10" s="163"/>
      <c r="Y10" s="163"/>
      <c r="Z10" s="163"/>
      <c r="AA10" s="163"/>
    </row>
    <row r="11" spans="1:27" s="67" customFormat="1" ht="37.5">
      <c r="A11" s="162" t="s">
        <v>184</v>
      </c>
      <c r="B11" s="162"/>
      <c r="C11" s="162"/>
      <c r="D11" s="162"/>
      <c r="E11" s="162"/>
      <c r="F11" s="162"/>
      <c r="G11" s="162"/>
      <c r="H11" s="161">
        <v>1.65</v>
      </c>
      <c r="I11" s="161">
        <v>2.19</v>
      </c>
      <c r="J11" s="161">
        <v>3</v>
      </c>
      <c r="K11" s="161">
        <v>3.61</v>
      </c>
      <c r="L11" s="161">
        <v>4.3</v>
      </c>
      <c r="M11" s="161">
        <v>5.1</v>
      </c>
      <c r="N11" s="161">
        <v>16</v>
      </c>
      <c r="O11" s="161">
        <v>15</v>
      </c>
      <c r="P11" s="161">
        <v>16</v>
      </c>
      <c r="Q11" s="161">
        <v>16</v>
      </c>
      <c r="R11" s="161">
        <v>16</v>
      </c>
      <c r="S11" s="161">
        <v>16</v>
      </c>
      <c r="T11" s="163"/>
      <c r="U11" s="163"/>
      <c r="V11" s="163"/>
      <c r="W11" s="163"/>
      <c r="X11" s="163"/>
      <c r="Y11" s="163"/>
      <c r="Z11" s="163"/>
      <c r="AA11" s="163"/>
    </row>
    <row r="12" spans="1:27" s="67" customFormat="1" ht="18.75">
      <c r="A12" s="162" t="s">
        <v>185</v>
      </c>
      <c r="B12" s="162"/>
      <c r="C12" s="162"/>
      <c r="D12" s="162"/>
      <c r="E12" s="162"/>
      <c r="F12" s="162"/>
      <c r="G12" s="162"/>
      <c r="H12" s="161">
        <v>2.28</v>
      </c>
      <c r="I12" s="161">
        <v>2.59</v>
      </c>
      <c r="J12" s="161">
        <v>3.23</v>
      </c>
      <c r="K12" s="161">
        <v>3.71</v>
      </c>
      <c r="L12" s="161">
        <v>4.26</v>
      </c>
      <c r="M12" s="161">
        <v>4.88</v>
      </c>
      <c r="N12" s="161">
        <v>19</v>
      </c>
      <c r="O12" s="161">
        <v>21</v>
      </c>
      <c r="P12" s="161">
        <v>17</v>
      </c>
      <c r="Q12" s="161">
        <v>17</v>
      </c>
      <c r="R12" s="161">
        <v>17</v>
      </c>
      <c r="S12" s="161">
        <v>17</v>
      </c>
      <c r="T12" s="163"/>
      <c r="U12" s="163"/>
      <c r="V12" s="163"/>
      <c r="W12" s="163"/>
      <c r="X12" s="163"/>
      <c r="Y12" s="163"/>
      <c r="Z12" s="163"/>
      <c r="AA12" s="163"/>
    </row>
    <row r="13" spans="1:27" s="67" customFormat="1" ht="18.75">
      <c r="A13" s="162" t="s">
        <v>186</v>
      </c>
      <c r="B13" s="162"/>
      <c r="C13" s="162"/>
      <c r="D13" s="162"/>
      <c r="E13" s="162"/>
      <c r="F13" s="162"/>
      <c r="G13" s="162"/>
      <c r="H13" s="161">
        <v>1.66</v>
      </c>
      <c r="I13" s="161">
        <v>1.99</v>
      </c>
      <c r="J13" s="161">
        <v>2.58</v>
      </c>
      <c r="K13" s="161">
        <v>3.07</v>
      </c>
      <c r="L13" s="161">
        <v>3.63</v>
      </c>
      <c r="M13" s="161">
        <v>4.29</v>
      </c>
      <c r="N13" s="161">
        <v>19</v>
      </c>
      <c r="O13" s="161">
        <v>15</v>
      </c>
      <c r="P13" s="161">
        <v>15</v>
      </c>
      <c r="Q13" s="161">
        <v>15</v>
      </c>
      <c r="R13" s="161">
        <v>15</v>
      </c>
      <c r="S13" s="161">
        <v>15</v>
      </c>
      <c r="T13" s="163"/>
      <c r="U13" s="163"/>
      <c r="V13" s="163"/>
      <c r="W13" s="163"/>
      <c r="X13" s="163"/>
      <c r="Y13" s="163"/>
      <c r="Z13" s="163"/>
      <c r="AA13" s="163"/>
    </row>
    <row r="14" spans="1:27" s="67" customFormat="1" ht="37.5">
      <c r="A14" s="162" t="s">
        <v>233</v>
      </c>
      <c r="B14" s="162"/>
      <c r="C14" s="162"/>
      <c r="D14" s="162"/>
      <c r="E14" s="162"/>
      <c r="F14" s="162"/>
      <c r="G14" s="162"/>
      <c r="H14" s="161">
        <v>1.24</v>
      </c>
      <c r="I14" s="161">
        <v>1.52</v>
      </c>
      <c r="J14" s="161">
        <v>2.14</v>
      </c>
      <c r="K14" s="161">
        <v>2.52</v>
      </c>
      <c r="L14" s="161">
        <v>2.95</v>
      </c>
      <c r="M14" s="161">
        <v>3.46</v>
      </c>
      <c r="N14" s="161">
        <v>12</v>
      </c>
      <c r="O14" s="161">
        <v>12</v>
      </c>
      <c r="P14" s="161">
        <v>12</v>
      </c>
      <c r="Q14" s="161">
        <v>12</v>
      </c>
      <c r="R14" s="161">
        <v>12</v>
      </c>
      <c r="S14" s="161">
        <v>12</v>
      </c>
      <c r="T14" s="163"/>
      <c r="U14" s="163"/>
      <c r="V14" s="163"/>
      <c r="W14" s="163"/>
      <c r="X14" s="163"/>
      <c r="Y14" s="163"/>
      <c r="Z14" s="163"/>
      <c r="AA14" s="163"/>
    </row>
    <row r="15" spans="1:27" s="67" customFormat="1" ht="18.75">
      <c r="A15" s="162" t="s">
        <v>187</v>
      </c>
      <c r="B15" s="162"/>
      <c r="C15" s="162"/>
      <c r="D15" s="162"/>
      <c r="E15" s="162"/>
      <c r="F15" s="162"/>
      <c r="G15" s="162"/>
      <c r="H15" s="161">
        <v>2.82</v>
      </c>
      <c r="I15" s="161">
        <v>3.52</v>
      </c>
      <c r="J15" s="161">
        <v>4.77</v>
      </c>
      <c r="K15" s="161">
        <v>5.58</v>
      </c>
      <c r="L15" s="161">
        <v>6.44</v>
      </c>
      <c r="M15" s="161">
        <v>7.47</v>
      </c>
      <c r="N15" s="161">
        <v>20</v>
      </c>
      <c r="O15" s="161">
        <v>23</v>
      </c>
      <c r="P15" s="161">
        <v>23</v>
      </c>
      <c r="Q15" s="161">
        <v>23</v>
      </c>
      <c r="R15" s="161">
        <v>23</v>
      </c>
      <c r="S15" s="161">
        <v>23</v>
      </c>
      <c r="T15" s="163"/>
      <c r="U15" s="163"/>
      <c r="V15" s="163"/>
      <c r="W15" s="163"/>
      <c r="X15" s="163"/>
      <c r="Y15" s="163"/>
      <c r="Z15" s="163"/>
      <c r="AA15" s="163"/>
    </row>
    <row r="16" spans="1:27" s="67" customFormat="1" ht="18.75">
      <c r="A16" s="162" t="s">
        <v>188</v>
      </c>
      <c r="B16" s="162"/>
      <c r="C16" s="162"/>
      <c r="D16" s="162"/>
      <c r="E16" s="162"/>
      <c r="F16" s="162"/>
      <c r="G16" s="162"/>
      <c r="H16" s="161">
        <v>2.59</v>
      </c>
      <c r="I16" s="161">
        <v>3.16</v>
      </c>
      <c r="J16" s="161">
        <v>4.74</v>
      </c>
      <c r="K16" s="161">
        <v>5.75</v>
      </c>
      <c r="L16" s="161">
        <v>6.9</v>
      </c>
      <c r="M16" s="161">
        <v>8.26</v>
      </c>
      <c r="N16" s="161">
        <v>22</v>
      </c>
      <c r="O16" s="161">
        <v>23</v>
      </c>
      <c r="P16" s="161">
        <v>22</v>
      </c>
      <c r="Q16" s="161">
        <v>22</v>
      </c>
      <c r="R16" s="161">
        <v>22</v>
      </c>
      <c r="S16" s="161">
        <v>22</v>
      </c>
      <c r="T16" s="163"/>
      <c r="U16" s="163"/>
      <c r="V16" s="163"/>
      <c r="W16" s="163"/>
      <c r="X16" s="163"/>
      <c r="Y16" s="163"/>
      <c r="Z16" s="163"/>
      <c r="AA16" s="163"/>
    </row>
    <row r="17" spans="1:27" s="67" customFormat="1" ht="37.5">
      <c r="A17" s="162" t="s">
        <v>189</v>
      </c>
      <c r="B17" s="162"/>
      <c r="C17" s="162"/>
      <c r="D17" s="162"/>
      <c r="E17" s="162"/>
      <c r="F17" s="162"/>
      <c r="G17" s="162"/>
      <c r="H17" s="161">
        <v>1.8</v>
      </c>
      <c r="I17" s="161">
        <v>3.23</v>
      </c>
      <c r="J17" s="161">
        <v>5.08</v>
      </c>
      <c r="K17" s="161">
        <v>6.1</v>
      </c>
      <c r="L17" s="161">
        <v>7.27</v>
      </c>
      <c r="M17" s="161">
        <v>8.64</v>
      </c>
      <c r="N17" s="161">
        <v>26</v>
      </c>
      <c r="O17" s="161">
        <v>25</v>
      </c>
      <c r="P17" s="161">
        <v>26</v>
      </c>
      <c r="Q17" s="161">
        <v>26</v>
      </c>
      <c r="R17" s="161">
        <v>26</v>
      </c>
      <c r="S17" s="161">
        <v>26</v>
      </c>
      <c r="T17" s="163"/>
      <c r="U17" s="163"/>
      <c r="V17" s="163"/>
      <c r="W17" s="163"/>
      <c r="X17" s="163"/>
      <c r="Y17" s="163"/>
      <c r="Z17" s="163"/>
      <c r="AA17" s="163"/>
    </row>
    <row r="18" spans="1:27" s="67" customFormat="1" ht="18.75">
      <c r="A18" s="162" t="s">
        <v>190</v>
      </c>
      <c r="B18" s="162"/>
      <c r="C18" s="162"/>
      <c r="D18" s="162"/>
      <c r="E18" s="162"/>
      <c r="F18" s="162"/>
      <c r="G18" s="162"/>
      <c r="H18" s="161">
        <v>1.8</v>
      </c>
      <c r="I18" s="161">
        <v>2.11</v>
      </c>
      <c r="J18" s="161">
        <v>3.02</v>
      </c>
      <c r="K18" s="161">
        <v>3.58</v>
      </c>
      <c r="L18" s="161">
        <v>4.22</v>
      </c>
      <c r="M18" s="161">
        <v>4.96</v>
      </c>
      <c r="N18" s="161">
        <v>17</v>
      </c>
      <c r="O18" s="161">
        <v>16</v>
      </c>
      <c r="P18" s="161">
        <v>16</v>
      </c>
      <c r="Q18" s="161">
        <v>16</v>
      </c>
      <c r="R18" s="161">
        <v>16</v>
      </c>
      <c r="S18" s="161">
        <v>16</v>
      </c>
      <c r="T18" s="163"/>
      <c r="U18" s="163"/>
      <c r="V18" s="163"/>
      <c r="W18" s="163"/>
      <c r="X18" s="163"/>
      <c r="Y18" s="163"/>
      <c r="Z18" s="163"/>
      <c r="AA18" s="163"/>
    </row>
    <row r="19" spans="1:27" s="67" customFormat="1" ht="18.75">
      <c r="A19" s="162" t="s">
        <v>191</v>
      </c>
      <c r="B19" s="162"/>
      <c r="C19" s="162"/>
      <c r="D19" s="162"/>
      <c r="E19" s="162"/>
      <c r="F19" s="162"/>
      <c r="G19" s="162"/>
      <c r="H19" s="161">
        <v>2.11</v>
      </c>
      <c r="I19" s="161">
        <v>2.37</v>
      </c>
      <c r="J19" s="161">
        <v>3.8</v>
      </c>
      <c r="K19" s="161">
        <v>4.49</v>
      </c>
      <c r="L19" s="161">
        <v>5.27</v>
      </c>
      <c r="M19" s="161">
        <v>6.19</v>
      </c>
      <c r="N19" s="161">
        <v>19</v>
      </c>
      <c r="O19" s="161">
        <v>20</v>
      </c>
      <c r="P19" s="161">
        <v>19</v>
      </c>
      <c r="Q19" s="161">
        <v>19</v>
      </c>
      <c r="R19" s="161">
        <v>19</v>
      </c>
      <c r="S19" s="161">
        <v>19</v>
      </c>
      <c r="T19" s="163"/>
      <c r="U19" s="163"/>
      <c r="V19" s="163"/>
      <c r="W19" s="163"/>
      <c r="X19" s="163"/>
      <c r="Y19" s="163"/>
      <c r="Z19" s="163"/>
      <c r="AA19" s="163"/>
    </row>
    <row r="20" spans="1:27" s="67" customFormat="1" ht="18.75">
      <c r="A20" s="162" t="s">
        <v>234</v>
      </c>
      <c r="B20" s="162"/>
      <c r="C20" s="162"/>
      <c r="D20" s="162"/>
      <c r="E20" s="162"/>
      <c r="F20" s="162"/>
      <c r="G20" s="162"/>
      <c r="H20" s="161">
        <v>1.21</v>
      </c>
      <c r="I20" s="161">
        <v>1.58</v>
      </c>
      <c r="J20" s="161">
        <v>2.26</v>
      </c>
      <c r="K20" s="161">
        <v>2.69</v>
      </c>
      <c r="L20" s="161">
        <v>3.18</v>
      </c>
      <c r="M20" s="161">
        <v>3.75</v>
      </c>
      <c r="N20" s="161">
        <v>15</v>
      </c>
      <c r="O20" s="161">
        <v>14</v>
      </c>
      <c r="P20" s="161">
        <v>14</v>
      </c>
      <c r="Q20" s="161">
        <v>14</v>
      </c>
      <c r="R20" s="161">
        <v>14</v>
      </c>
      <c r="S20" s="161">
        <v>14</v>
      </c>
      <c r="T20" s="163"/>
      <c r="U20" s="163"/>
      <c r="V20" s="163"/>
      <c r="W20" s="163"/>
      <c r="X20" s="163"/>
      <c r="Y20" s="163"/>
      <c r="Z20" s="163"/>
      <c r="AA20" s="163"/>
    </row>
    <row r="21" spans="1:27" s="67" customFormat="1" ht="18.75">
      <c r="A21" s="162" t="s">
        <v>235</v>
      </c>
      <c r="B21" s="162"/>
      <c r="C21" s="162"/>
      <c r="D21" s="162"/>
      <c r="E21" s="162"/>
      <c r="F21" s="162"/>
      <c r="G21" s="162"/>
      <c r="H21" s="161">
        <v>0.78</v>
      </c>
      <c r="I21" s="161">
        <v>0.86</v>
      </c>
      <c r="J21" s="161">
        <v>1.1</v>
      </c>
      <c r="K21" s="161">
        <v>1.2</v>
      </c>
      <c r="L21" s="161">
        <v>1.31</v>
      </c>
      <c r="M21" s="161">
        <v>1.44</v>
      </c>
      <c r="N21" s="161">
        <v>7</v>
      </c>
      <c r="O21" s="161">
        <v>7</v>
      </c>
      <c r="P21" s="161">
        <v>8</v>
      </c>
      <c r="Q21" s="161">
        <v>8</v>
      </c>
      <c r="R21" s="161">
        <v>8</v>
      </c>
      <c r="S21" s="161">
        <v>8</v>
      </c>
      <c r="T21" s="163"/>
      <c r="U21" s="163"/>
      <c r="V21" s="163"/>
      <c r="W21" s="163"/>
      <c r="X21" s="163"/>
      <c r="Y21" s="163"/>
      <c r="Z21" s="163"/>
      <c r="AA21" s="163"/>
    </row>
    <row r="22" spans="1:27" s="67" customFormat="1" ht="18.75">
      <c r="A22" s="162" t="s">
        <v>236</v>
      </c>
      <c r="B22" s="162"/>
      <c r="C22" s="162"/>
      <c r="D22" s="162"/>
      <c r="E22" s="162"/>
      <c r="F22" s="162"/>
      <c r="G22" s="162"/>
      <c r="H22" s="161">
        <v>2.08</v>
      </c>
      <c r="I22" s="161">
        <v>2.78</v>
      </c>
      <c r="J22" s="161">
        <v>3.62</v>
      </c>
      <c r="K22" s="161">
        <v>4.21</v>
      </c>
      <c r="L22" s="161">
        <v>4.88</v>
      </c>
      <c r="M22" s="161">
        <v>5.66</v>
      </c>
      <c r="N22" s="161">
        <v>16</v>
      </c>
      <c r="O22" s="161">
        <v>19</v>
      </c>
      <c r="P22" s="161">
        <v>18</v>
      </c>
      <c r="Q22" s="161">
        <v>18</v>
      </c>
      <c r="R22" s="161">
        <v>18</v>
      </c>
      <c r="S22" s="161">
        <v>18</v>
      </c>
      <c r="T22" s="163"/>
      <c r="U22" s="163"/>
      <c r="V22" s="163"/>
      <c r="W22" s="163"/>
      <c r="X22" s="163"/>
      <c r="Y22" s="163"/>
      <c r="Z22" s="163"/>
      <c r="AA22" s="163"/>
    </row>
    <row r="23" spans="1:27" s="67" customFormat="1" ht="18.75">
      <c r="A23" s="162" t="s">
        <v>237</v>
      </c>
      <c r="B23" s="162"/>
      <c r="C23" s="162"/>
      <c r="D23" s="162"/>
      <c r="E23" s="162"/>
      <c r="F23" s="162"/>
      <c r="G23" s="162"/>
      <c r="H23" s="161">
        <v>1.84</v>
      </c>
      <c r="I23" s="161">
        <v>2.22</v>
      </c>
      <c r="J23" s="161">
        <v>3.23</v>
      </c>
      <c r="K23" s="161">
        <v>3.84</v>
      </c>
      <c r="L23" s="161">
        <v>4.55</v>
      </c>
      <c r="M23" s="161">
        <v>5.37</v>
      </c>
      <c r="N23" s="161">
        <v>17</v>
      </c>
      <c r="O23" s="161">
        <v>17</v>
      </c>
      <c r="P23" s="161">
        <v>17</v>
      </c>
      <c r="Q23" s="161">
        <v>17</v>
      </c>
      <c r="R23" s="161">
        <v>17</v>
      </c>
      <c r="S23" s="161">
        <v>17</v>
      </c>
      <c r="T23" s="163"/>
      <c r="U23" s="163"/>
      <c r="V23" s="163"/>
      <c r="W23" s="163"/>
      <c r="X23" s="163"/>
      <c r="Y23" s="163"/>
      <c r="Z23" s="163"/>
      <c r="AA23" s="163"/>
    </row>
    <row r="24" spans="1:27" s="67" customFormat="1" ht="37.5">
      <c r="A24" s="162" t="s">
        <v>238</v>
      </c>
      <c r="B24" s="162"/>
      <c r="C24" s="162"/>
      <c r="D24" s="162"/>
      <c r="E24" s="162"/>
      <c r="F24" s="162"/>
      <c r="G24" s="162"/>
      <c r="H24" s="161">
        <v>1.17</v>
      </c>
      <c r="I24" s="161">
        <v>1.31</v>
      </c>
      <c r="J24" s="161">
        <v>2.26</v>
      </c>
      <c r="K24" s="161">
        <v>2.69</v>
      </c>
      <c r="L24" s="161">
        <v>3.19</v>
      </c>
      <c r="M24" s="161">
        <v>3.76</v>
      </c>
      <c r="N24" s="161">
        <v>13</v>
      </c>
      <c r="O24" s="161">
        <v>13</v>
      </c>
      <c r="P24" s="161">
        <v>13</v>
      </c>
      <c r="Q24" s="161">
        <v>13</v>
      </c>
      <c r="R24" s="161">
        <v>13</v>
      </c>
      <c r="S24" s="161">
        <v>13</v>
      </c>
      <c r="T24" s="163"/>
      <c r="U24" s="163"/>
      <c r="V24" s="163"/>
      <c r="W24" s="163"/>
      <c r="X24" s="163"/>
      <c r="Y24" s="163"/>
      <c r="Z24" s="163"/>
      <c r="AA24" s="163"/>
    </row>
    <row r="25" spans="1:27" s="67" customFormat="1" ht="18.75">
      <c r="A25" s="162" t="s">
        <v>239</v>
      </c>
      <c r="B25" s="162"/>
      <c r="C25" s="162"/>
      <c r="D25" s="162"/>
      <c r="E25" s="162"/>
      <c r="F25" s="162"/>
      <c r="G25" s="162"/>
      <c r="H25" s="161">
        <v>0.95</v>
      </c>
      <c r="I25" s="161">
        <v>1.12</v>
      </c>
      <c r="J25" s="161">
        <v>2.18</v>
      </c>
      <c r="K25" s="161">
        <v>2.65</v>
      </c>
      <c r="L25" s="161">
        <v>3.19</v>
      </c>
      <c r="M25" s="161">
        <v>3.83</v>
      </c>
      <c r="N25" s="161">
        <v>12</v>
      </c>
      <c r="O25" s="161">
        <v>11</v>
      </c>
      <c r="P25" s="161">
        <v>13</v>
      </c>
      <c r="Q25" s="161">
        <v>13</v>
      </c>
      <c r="R25" s="161">
        <v>13</v>
      </c>
      <c r="S25" s="161">
        <v>13</v>
      </c>
      <c r="T25" s="163"/>
      <c r="U25" s="163"/>
      <c r="V25" s="163"/>
      <c r="W25" s="163"/>
      <c r="X25" s="163"/>
      <c r="Y25" s="163"/>
      <c r="Z25" s="163"/>
      <c r="AA25" s="163"/>
    </row>
    <row r="26" spans="1:27" s="67" customFormat="1" ht="37.5">
      <c r="A26" s="162" t="s">
        <v>240</v>
      </c>
      <c r="B26" s="162"/>
      <c r="C26" s="162"/>
      <c r="D26" s="162"/>
      <c r="E26" s="162"/>
      <c r="F26" s="162"/>
      <c r="G26" s="162"/>
      <c r="H26" s="161">
        <v>1.7</v>
      </c>
      <c r="I26" s="161">
        <v>2.05</v>
      </c>
      <c r="J26" s="161">
        <v>3.03</v>
      </c>
      <c r="K26" s="161">
        <v>3.55</v>
      </c>
      <c r="L26" s="161">
        <v>4.13</v>
      </c>
      <c r="M26" s="161">
        <v>4.81</v>
      </c>
      <c r="N26" s="161">
        <v>15</v>
      </c>
      <c r="O26" s="161">
        <v>15</v>
      </c>
      <c r="P26" s="161">
        <v>17</v>
      </c>
      <c r="Q26" s="161">
        <v>17</v>
      </c>
      <c r="R26" s="161">
        <v>17</v>
      </c>
      <c r="S26" s="161">
        <v>17</v>
      </c>
      <c r="T26" s="163"/>
      <c r="U26" s="163"/>
      <c r="V26" s="163"/>
      <c r="W26" s="163"/>
      <c r="X26" s="163"/>
      <c r="Y26" s="163"/>
      <c r="Z26" s="163"/>
      <c r="AA26" s="163"/>
    </row>
    <row r="27" spans="1:27" s="67" customFormat="1" ht="18.75">
      <c r="A27" s="162" t="s">
        <v>241</v>
      </c>
      <c r="B27" s="162"/>
      <c r="C27" s="162"/>
      <c r="D27" s="162"/>
      <c r="E27" s="162"/>
      <c r="F27" s="162"/>
      <c r="G27" s="162"/>
      <c r="H27" s="161">
        <v>3.13</v>
      </c>
      <c r="I27" s="161">
        <v>3.77</v>
      </c>
      <c r="J27" s="161">
        <v>5.7</v>
      </c>
      <c r="K27" s="161">
        <v>6.84</v>
      </c>
      <c r="L27" s="161">
        <v>8.15</v>
      </c>
      <c r="M27" s="161">
        <v>9.69</v>
      </c>
      <c r="N27" s="161">
        <v>29</v>
      </c>
      <c r="O27" s="161">
        <v>27</v>
      </c>
      <c r="P27" s="161">
        <v>29</v>
      </c>
      <c r="Q27" s="161">
        <v>29</v>
      </c>
      <c r="R27" s="161">
        <v>29</v>
      </c>
      <c r="S27" s="161">
        <v>29</v>
      </c>
      <c r="T27" s="163"/>
      <c r="U27" s="163"/>
      <c r="V27" s="163"/>
      <c r="W27" s="163"/>
      <c r="X27" s="163"/>
      <c r="Y27" s="163"/>
      <c r="Z27" s="163"/>
      <c r="AA27" s="163"/>
    </row>
    <row r="28" spans="1:27" s="67" customFormat="1" ht="18.75">
      <c r="A28" s="162" t="s">
        <v>242</v>
      </c>
      <c r="B28" s="162"/>
      <c r="C28" s="162"/>
      <c r="D28" s="162"/>
      <c r="E28" s="162"/>
      <c r="F28" s="162"/>
      <c r="G28" s="162"/>
      <c r="H28" s="161">
        <v>0.96</v>
      </c>
      <c r="I28" s="161">
        <v>1.48</v>
      </c>
      <c r="J28" s="161">
        <v>2.07</v>
      </c>
      <c r="K28" s="161">
        <v>2.4</v>
      </c>
      <c r="L28" s="161">
        <v>2.78</v>
      </c>
      <c r="M28" s="161">
        <v>3.21</v>
      </c>
      <c r="N28" s="161">
        <v>9</v>
      </c>
      <c r="O28" s="161">
        <v>13</v>
      </c>
      <c r="P28" s="161">
        <v>13</v>
      </c>
      <c r="Q28" s="161">
        <v>13</v>
      </c>
      <c r="R28" s="161">
        <v>13</v>
      </c>
      <c r="S28" s="161">
        <v>13</v>
      </c>
      <c r="T28" s="163"/>
      <c r="U28" s="163"/>
      <c r="V28" s="163"/>
      <c r="W28" s="163"/>
      <c r="X28" s="163"/>
      <c r="Y28" s="163"/>
      <c r="Z28" s="163"/>
      <c r="AA28" s="163"/>
    </row>
    <row r="29" spans="1:27" s="67" customFormat="1" ht="18.75">
      <c r="A29" s="162" t="s">
        <v>243</v>
      </c>
      <c r="B29" s="162"/>
      <c r="C29" s="162"/>
      <c r="D29" s="162"/>
      <c r="E29" s="162"/>
      <c r="F29" s="162"/>
      <c r="G29" s="162"/>
      <c r="H29" s="161">
        <v>1.21</v>
      </c>
      <c r="I29" s="161">
        <v>1.55</v>
      </c>
      <c r="J29" s="161">
        <v>2.42</v>
      </c>
      <c r="K29" s="161">
        <v>2.9</v>
      </c>
      <c r="L29" s="161">
        <v>3.45</v>
      </c>
      <c r="M29" s="161">
        <v>4.1</v>
      </c>
      <c r="N29" s="161">
        <v>13</v>
      </c>
      <c r="O29" s="161">
        <v>13</v>
      </c>
      <c r="P29" s="161">
        <v>14</v>
      </c>
      <c r="Q29" s="161">
        <v>14</v>
      </c>
      <c r="R29" s="161">
        <v>14</v>
      </c>
      <c r="S29" s="161">
        <v>14</v>
      </c>
      <c r="T29" s="163"/>
      <c r="U29" s="163"/>
      <c r="V29" s="163"/>
      <c r="W29" s="163"/>
      <c r="X29" s="163"/>
      <c r="Y29" s="163"/>
      <c r="Z29" s="163"/>
      <c r="AA29" s="163"/>
    </row>
    <row r="30" spans="1:27" s="67" customFormat="1" ht="37.5">
      <c r="A30" s="162" t="s">
        <v>244</v>
      </c>
      <c r="B30" s="162"/>
      <c r="C30" s="162"/>
      <c r="D30" s="162"/>
      <c r="E30" s="162"/>
      <c r="F30" s="162"/>
      <c r="G30" s="162"/>
      <c r="H30" s="161">
        <v>0.7</v>
      </c>
      <c r="I30" s="161">
        <v>0.72</v>
      </c>
      <c r="J30" s="161">
        <v>1.31</v>
      </c>
      <c r="K30" s="161">
        <v>1.51</v>
      </c>
      <c r="L30" s="161">
        <v>1.74</v>
      </c>
      <c r="M30" s="161">
        <v>2</v>
      </c>
      <c r="N30" s="161">
        <v>8</v>
      </c>
      <c r="O30" s="161">
        <v>7</v>
      </c>
      <c r="P30" s="161">
        <v>8</v>
      </c>
      <c r="Q30" s="161">
        <v>8</v>
      </c>
      <c r="R30" s="161">
        <v>8</v>
      </c>
      <c r="S30" s="161">
        <v>8</v>
      </c>
      <c r="T30" s="163"/>
      <c r="U30" s="163"/>
      <c r="V30" s="163"/>
      <c r="W30" s="163"/>
      <c r="X30" s="163"/>
      <c r="Y30" s="163"/>
      <c r="Z30" s="163"/>
      <c r="AA30" s="163"/>
    </row>
    <row r="31" spans="1:27" s="67" customFormat="1" ht="37.5">
      <c r="A31" s="162" t="s">
        <v>245</v>
      </c>
      <c r="B31" s="162"/>
      <c r="C31" s="162"/>
      <c r="D31" s="162"/>
      <c r="E31" s="162"/>
      <c r="F31" s="162"/>
      <c r="G31" s="162"/>
      <c r="H31" s="161">
        <v>3.06</v>
      </c>
      <c r="I31" s="161">
        <v>3.55</v>
      </c>
      <c r="J31" s="161">
        <v>5.18</v>
      </c>
      <c r="K31" s="161">
        <v>6.2</v>
      </c>
      <c r="L31" s="161">
        <v>7.38</v>
      </c>
      <c r="M31" s="161">
        <v>8.76</v>
      </c>
      <c r="N31" s="161">
        <v>25</v>
      </c>
      <c r="O31" s="161">
        <v>27</v>
      </c>
      <c r="P31" s="161">
        <v>27</v>
      </c>
      <c r="Q31" s="161">
        <v>27</v>
      </c>
      <c r="R31" s="161">
        <v>27</v>
      </c>
      <c r="S31" s="161">
        <v>27</v>
      </c>
      <c r="T31" s="163"/>
      <c r="U31" s="163"/>
      <c r="V31" s="163"/>
      <c r="W31" s="163"/>
      <c r="X31" s="163"/>
      <c r="Y31" s="163"/>
      <c r="Z31" s="163"/>
      <c r="AA31" s="163"/>
    </row>
    <row r="32" spans="1:27" s="169" customFormat="1" ht="18.75">
      <c r="A32" s="167" t="s">
        <v>231</v>
      </c>
      <c r="B32" s="167"/>
      <c r="C32" s="167"/>
      <c r="D32" s="167"/>
      <c r="E32" s="167"/>
      <c r="F32" s="167"/>
      <c r="G32" s="167"/>
      <c r="H32" s="83">
        <f>SUM(H8:H31)</f>
        <v>41.32000000000001</v>
      </c>
      <c r="I32" s="83">
        <f aca="true" t="shared" si="0" ref="I32:S32">SUM(I8:I31)</f>
        <v>51.23999999999999</v>
      </c>
      <c r="J32" s="83">
        <f t="shared" si="0"/>
        <v>74.35</v>
      </c>
      <c r="K32" s="83">
        <f t="shared" si="0"/>
        <v>87.90000000000002</v>
      </c>
      <c r="L32" s="83">
        <f t="shared" si="0"/>
        <v>103.33999999999999</v>
      </c>
      <c r="M32" s="83">
        <f t="shared" si="0"/>
        <v>121.38</v>
      </c>
      <c r="N32" s="83">
        <f t="shared" si="0"/>
        <v>395</v>
      </c>
      <c r="O32" s="83">
        <f t="shared" si="0"/>
        <v>390</v>
      </c>
      <c r="P32" s="83">
        <f t="shared" si="0"/>
        <v>396</v>
      </c>
      <c r="Q32" s="83">
        <f t="shared" si="0"/>
        <v>396</v>
      </c>
      <c r="R32" s="83">
        <f t="shared" si="0"/>
        <v>396</v>
      </c>
      <c r="S32" s="83">
        <f t="shared" si="0"/>
        <v>396</v>
      </c>
      <c r="T32" s="168"/>
      <c r="U32" s="168"/>
      <c r="V32" s="168"/>
      <c r="W32" s="168"/>
      <c r="X32" s="168"/>
      <c r="Y32" s="168"/>
      <c r="Z32" s="168"/>
      <c r="AA32" s="168"/>
    </row>
    <row r="33" spans="1:19" ht="18.75">
      <c r="A33" s="164"/>
      <c r="B33" s="165"/>
      <c r="C33" s="166"/>
      <c r="D33" s="166"/>
      <c r="E33" s="166"/>
      <c r="F33" s="166"/>
      <c r="G33" s="166"/>
      <c r="H33" s="165"/>
      <c r="I33" s="166"/>
      <c r="J33" s="166"/>
      <c r="K33" s="166"/>
      <c r="L33" s="166"/>
      <c r="M33" s="166"/>
      <c r="N33" s="165"/>
      <c r="O33" s="166"/>
      <c r="P33" s="166"/>
      <c r="Q33" s="166"/>
      <c r="R33" s="166"/>
      <c r="S33" s="166"/>
    </row>
    <row r="34" spans="1:17" ht="18.75" customHeight="1">
      <c r="A34" s="394" t="s">
        <v>232</v>
      </c>
      <c r="B34" s="394"/>
      <c r="C34" s="394"/>
      <c r="D34" s="394"/>
      <c r="E34" s="394"/>
      <c r="F34" s="394"/>
      <c r="G34" s="394"/>
      <c r="H34" s="394"/>
      <c r="I34" s="394"/>
      <c r="J34" s="394"/>
      <c r="K34" s="394"/>
      <c r="L34" s="394"/>
      <c r="M34" s="394"/>
      <c r="N34" s="394"/>
      <c r="O34" s="394"/>
      <c r="P34" s="394"/>
      <c r="Q34" s="394"/>
    </row>
    <row r="35" spans="1:7" ht="21.75" customHeight="1">
      <c r="A35" s="159"/>
      <c r="B35" s="159"/>
      <c r="C35" s="159"/>
      <c r="D35" s="159"/>
      <c r="E35" s="159"/>
      <c r="F35" s="159"/>
      <c r="G35" s="159"/>
    </row>
    <row r="43" spans="23:27" ht="18.75">
      <c r="W43" s="177"/>
      <c r="X43" s="393"/>
      <c r="Y43" s="393"/>
      <c r="Z43" s="177"/>
      <c r="AA43" s="177"/>
    </row>
    <row r="45" ht="20.25" customHeight="1"/>
    <row r="48" ht="17.25" customHeight="1"/>
    <row r="49" ht="17.25" customHeight="1"/>
    <row r="50" ht="58.5" customHeight="1"/>
    <row r="51" ht="35.25" customHeight="1"/>
    <row r="52" ht="35.25" customHeight="1"/>
    <row r="53" ht="17.25" customHeight="1"/>
    <row r="54" ht="44.25" customHeight="1"/>
    <row r="55" ht="21" customHeight="1"/>
    <row r="65" ht="18.75" customHeight="1"/>
    <row r="75" ht="18.75" customHeight="1"/>
    <row r="85" ht="18.75" customHeight="1"/>
    <row r="95" ht="18.75" customHeight="1"/>
    <row r="105" ht="18.75" customHeight="1"/>
    <row r="115" ht="18.75" customHeight="1"/>
    <row r="125" ht="18.75" customHeight="1"/>
    <row r="135" ht="18.75" customHeight="1"/>
    <row r="145" ht="18.75" customHeight="1"/>
    <row r="155" ht="18.75" customHeight="1"/>
    <row r="165" ht="18.75" customHeight="1"/>
    <row r="175" ht="18.75" customHeight="1"/>
    <row r="185" ht="18.75" customHeight="1"/>
    <row r="195" ht="18.75" customHeight="1"/>
    <row r="205" ht="18.75" customHeight="1"/>
    <row r="215" ht="18.75" customHeight="1"/>
    <row r="225" ht="18.75" customHeight="1"/>
    <row r="235" ht="18.75" customHeight="1"/>
    <row r="245" ht="18.75" customHeight="1"/>
    <row r="255" ht="18.75" customHeight="1"/>
    <row r="265" ht="18.75" customHeight="1"/>
    <row r="275" ht="18.75" customHeight="1"/>
    <row r="292" ht="36.75" customHeight="1"/>
    <row r="293" ht="42" customHeight="1"/>
  </sheetData>
  <sheetProtection/>
  <mergeCells count="33">
    <mergeCell ref="X43:Y43"/>
    <mergeCell ref="Y6:Y7"/>
    <mergeCell ref="Z6:Z7"/>
    <mergeCell ref="AA6:AA7"/>
    <mergeCell ref="X6:X7"/>
    <mergeCell ref="A34:Q34"/>
    <mergeCell ref="U6:U7"/>
    <mergeCell ref="V6:V7"/>
    <mergeCell ref="W6:W7"/>
    <mergeCell ref="O6:O7"/>
    <mergeCell ref="B6:B7"/>
    <mergeCell ref="C6:C7"/>
    <mergeCell ref="D6:D7"/>
    <mergeCell ref="E6:G6"/>
    <mergeCell ref="H6:H7"/>
    <mergeCell ref="I6:I7"/>
    <mergeCell ref="E1:G1"/>
    <mergeCell ref="A2:AA2"/>
    <mergeCell ref="A4:A7"/>
    <mergeCell ref="B4:G5"/>
    <mergeCell ref="H4:M5"/>
    <mergeCell ref="N4:S5"/>
    <mergeCell ref="T4:U5"/>
    <mergeCell ref="P6:P7"/>
    <mergeCell ref="Q6:S6"/>
    <mergeCell ref="T6:T7"/>
    <mergeCell ref="V4:AA4"/>
    <mergeCell ref="V5:W5"/>
    <mergeCell ref="X5:Y5"/>
    <mergeCell ref="J6:J7"/>
    <mergeCell ref="K6:M6"/>
    <mergeCell ref="N6:N7"/>
    <mergeCell ref="Z5:AA5"/>
  </mergeCells>
  <printOptions horizontalCentered="1"/>
  <pageMargins left="0.5905511811023623" right="0.3937007874015748" top="0.3937007874015748" bottom="0.3937007874015748" header="0" footer="0"/>
  <pageSetup fitToHeight="20" fitToWidth="1" horizontalDpi="300" verticalDpi="3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29"/>
  <sheetViews>
    <sheetView view="pageBreakPreview" zoomScale="75" zoomScaleNormal="75" zoomScaleSheetLayoutView="75" zoomScalePageLayoutView="0" workbookViewId="0" topLeftCell="C1">
      <pane ySplit="6" topLeftCell="A7" activePane="bottomLeft" state="frozen"/>
      <selection pane="topLeft" activeCell="A1" sqref="A1"/>
      <selection pane="bottomLeft" activeCell="R17" sqref="R17"/>
    </sheetView>
  </sheetViews>
  <sheetFormatPr defaultColWidth="9.00390625" defaultRowHeight="12.75"/>
  <cols>
    <col min="1" max="1" width="5.625" style="4" customWidth="1"/>
    <col min="2" max="2" width="46.25390625" style="4" customWidth="1"/>
    <col min="3" max="3" width="22.75390625" style="4" customWidth="1"/>
    <col min="4" max="4" width="15.00390625" style="4" customWidth="1"/>
    <col min="5" max="5" width="12.125" style="4" customWidth="1"/>
    <col min="6" max="6" width="13.375" style="4" customWidth="1"/>
    <col min="7" max="7" width="19.125" style="4" customWidth="1"/>
    <col min="8" max="8" width="20.25390625" style="4" customWidth="1"/>
    <col min="9" max="9" width="14.375" style="4" customWidth="1"/>
    <col min="10" max="10" width="13.75390625" style="4" customWidth="1"/>
    <col min="11" max="11" width="14.625" style="4" customWidth="1"/>
    <col min="12" max="12" width="12.375" style="4" customWidth="1"/>
    <col min="13" max="13" width="12.125" style="4" customWidth="1"/>
    <col min="14" max="14" width="13.75390625" style="4" customWidth="1"/>
    <col min="15" max="15" width="16.75390625" style="4" customWidth="1"/>
    <col min="16" max="16" width="20.125" style="4" customWidth="1"/>
    <col min="17" max="21" width="9.125" style="59" customWidth="1"/>
  </cols>
  <sheetData>
    <row r="1" spans="15:18" ht="26.25" customHeight="1">
      <c r="O1" s="409" t="s">
        <v>162</v>
      </c>
      <c r="P1" s="409"/>
      <c r="Q1" s="72"/>
      <c r="R1" s="72"/>
    </row>
    <row r="3" spans="1:16" ht="72" customHeight="1">
      <c r="A3" s="410" t="s">
        <v>246</v>
      </c>
      <c r="B3" s="410"/>
      <c r="C3" s="410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</row>
    <row r="4" spans="1:16" ht="29.25" customHeight="1">
      <c r="A4" s="66"/>
      <c r="B4" s="66"/>
      <c r="C4" s="66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 ht="63" customHeight="1">
      <c r="A5" s="395" t="s">
        <v>90</v>
      </c>
      <c r="B5" s="395" t="s">
        <v>147</v>
      </c>
      <c r="C5" s="395" t="s">
        <v>98</v>
      </c>
      <c r="D5" s="395" t="s">
        <v>99</v>
      </c>
      <c r="E5" s="401" t="s">
        <v>148</v>
      </c>
      <c r="F5" s="402"/>
      <c r="G5" s="395" t="s">
        <v>100</v>
      </c>
      <c r="H5" s="395" t="s">
        <v>102</v>
      </c>
      <c r="I5" s="395" t="s">
        <v>145</v>
      </c>
      <c r="J5" s="395"/>
      <c r="K5" s="395"/>
      <c r="L5" s="395"/>
      <c r="M5" s="395"/>
      <c r="N5" s="395"/>
      <c r="O5" s="398" t="s">
        <v>149</v>
      </c>
      <c r="P5" s="398" t="s">
        <v>146</v>
      </c>
    </row>
    <row r="6" spans="1:16" ht="91.5" customHeight="1">
      <c r="A6" s="395"/>
      <c r="B6" s="395"/>
      <c r="C6" s="395"/>
      <c r="D6" s="395"/>
      <c r="E6" s="403"/>
      <c r="F6" s="404"/>
      <c r="G6" s="395"/>
      <c r="H6" s="395"/>
      <c r="I6" s="124" t="s">
        <v>199</v>
      </c>
      <c r="J6" s="124" t="s">
        <v>197</v>
      </c>
      <c r="K6" s="124" t="s">
        <v>198</v>
      </c>
      <c r="L6" s="124" t="s">
        <v>200</v>
      </c>
      <c r="M6" s="124" t="s">
        <v>201</v>
      </c>
      <c r="N6" s="124" t="s">
        <v>202</v>
      </c>
      <c r="O6" s="399"/>
      <c r="P6" s="399"/>
    </row>
    <row r="7" spans="1:16" ht="18.75">
      <c r="A7" s="396" t="s">
        <v>101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</row>
    <row r="8" spans="1:16" ht="18.75">
      <c r="A8" s="400" t="s">
        <v>20</v>
      </c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</row>
    <row r="9" spans="1:16" ht="57" customHeight="1">
      <c r="A9" s="397" t="s">
        <v>195</v>
      </c>
      <c r="B9" s="405" t="s">
        <v>203</v>
      </c>
      <c r="C9" s="405" t="s">
        <v>196</v>
      </c>
      <c r="D9" s="405" t="s">
        <v>168</v>
      </c>
      <c r="E9" s="416" t="s">
        <v>247</v>
      </c>
      <c r="F9" s="417"/>
      <c r="G9" s="170">
        <f>SUM(G10:G13)</f>
        <v>38</v>
      </c>
      <c r="H9" s="170">
        <f>SUM(H10:H13)</f>
        <v>254</v>
      </c>
      <c r="I9" s="170">
        <f>SUM(I10:I13)</f>
        <v>6905</v>
      </c>
      <c r="J9" s="170">
        <f aca="true" t="shared" si="0" ref="J9:P9">SUM(J10:J13)</f>
        <v>0</v>
      </c>
      <c r="K9" s="170">
        <f t="shared" si="0"/>
        <v>0</v>
      </c>
      <c r="L9" s="170">
        <f t="shared" si="0"/>
        <v>0</v>
      </c>
      <c r="M9" s="170">
        <f t="shared" si="0"/>
        <v>0</v>
      </c>
      <c r="N9" s="170">
        <f t="shared" si="0"/>
        <v>0</v>
      </c>
      <c r="O9" s="170">
        <f t="shared" si="0"/>
        <v>66</v>
      </c>
      <c r="P9" s="170">
        <f t="shared" si="0"/>
        <v>2</v>
      </c>
    </row>
    <row r="10" spans="1:16" ht="18.75">
      <c r="A10" s="397"/>
      <c r="B10" s="406"/>
      <c r="C10" s="406"/>
      <c r="D10" s="406"/>
      <c r="E10" s="418">
        <v>2013</v>
      </c>
      <c r="F10" s="419"/>
      <c r="G10" s="171">
        <v>8</v>
      </c>
      <c r="H10" s="171">
        <v>59</v>
      </c>
      <c r="I10" s="172">
        <v>1505</v>
      </c>
      <c r="J10" s="172"/>
      <c r="K10" s="172"/>
      <c r="L10" s="172"/>
      <c r="M10" s="172"/>
      <c r="N10" s="172"/>
      <c r="O10" s="171">
        <v>14</v>
      </c>
      <c r="P10" s="172">
        <v>2</v>
      </c>
    </row>
    <row r="11" spans="1:16" ht="18.75">
      <c r="A11" s="397"/>
      <c r="B11" s="406"/>
      <c r="C11" s="406"/>
      <c r="D11" s="406"/>
      <c r="E11" s="418">
        <v>2014</v>
      </c>
      <c r="F11" s="419"/>
      <c r="G11" s="171">
        <v>8</v>
      </c>
      <c r="H11" s="171">
        <v>62</v>
      </c>
      <c r="I11" s="172">
        <v>1800</v>
      </c>
      <c r="J11" s="172"/>
      <c r="K11" s="172"/>
      <c r="L11" s="172"/>
      <c r="M11" s="172"/>
      <c r="N11" s="172"/>
      <c r="O11" s="171">
        <v>16</v>
      </c>
      <c r="P11" s="172">
        <v>0</v>
      </c>
    </row>
    <row r="12" spans="1:16" ht="18.75">
      <c r="A12" s="397"/>
      <c r="B12" s="406"/>
      <c r="C12" s="406"/>
      <c r="D12" s="406"/>
      <c r="E12" s="418">
        <v>2015</v>
      </c>
      <c r="F12" s="419"/>
      <c r="G12" s="171">
        <v>10</v>
      </c>
      <c r="H12" s="171">
        <v>65</v>
      </c>
      <c r="I12" s="172">
        <v>1800</v>
      </c>
      <c r="J12" s="172"/>
      <c r="K12" s="172"/>
      <c r="L12" s="172"/>
      <c r="M12" s="172"/>
      <c r="N12" s="172"/>
      <c r="O12" s="171">
        <v>17</v>
      </c>
      <c r="P12" s="172">
        <v>0</v>
      </c>
    </row>
    <row r="13" spans="1:16" ht="12.75">
      <c r="A13" s="397"/>
      <c r="B13" s="406"/>
      <c r="C13" s="406"/>
      <c r="D13" s="406"/>
      <c r="E13" s="414">
        <v>2016</v>
      </c>
      <c r="F13" s="415"/>
      <c r="G13" s="412">
        <v>12</v>
      </c>
      <c r="H13" s="412">
        <v>68</v>
      </c>
      <c r="I13" s="413">
        <v>1800</v>
      </c>
      <c r="J13" s="413"/>
      <c r="K13" s="413"/>
      <c r="L13" s="413"/>
      <c r="M13" s="413"/>
      <c r="N13" s="413"/>
      <c r="O13" s="412">
        <v>19</v>
      </c>
      <c r="P13" s="413">
        <v>0</v>
      </c>
    </row>
    <row r="14" spans="1:16" ht="6" customHeight="1">
      <c r="A14" s="397"/>
      <c r="B14" s="407"/>
      <c r="C14" s="407"/>
      <c r="D14" s="407"/>
      <c r="E14" s="403"/>
      <c r="F14" s="404"/>
      <c r="G14" s="407"/>
      <c r="H14" s="407"/>
      <c r="I14" s="407"/>
      <c r="J14" s="407"/>
      <c r="K14" s="407"/>
      <c r="L14" s="407"/>
      <c r="M14" s="407"/>
      <c r="N14" s="407"/>
      <c r="O14" s="407"/>
      <c r="P14" s="407"/>
    </row>
    <row r="15" spans="1:16" ht="57" customHeight="1">
      <c r="A15" s="397">
        <v>2</v>
      </c>
      <c r="B15" s="405"/>
      <c r="C15" s="405" t="s">
        <v>248</v>
      </c>
      <c r="D15" s="405" t="s">
        <v>249</v>
      </c>
      <c r="E15" s="416" t="s">
        <v>247</v>
      </c>
      <c r="F15" s="417"/>
      <c r="G15" s="170">
        <f aca="true" t="shared" si="1" ref="G15:P15">SUM(G16:G19)</f>
        <v>0.525</v>
      </c>
      <c r="H15" s="170">
        <f t="shared" si="1"/>
        <v>11.3</v>
      </c>
      <c r="I15" s="170">
        <f t="shared" si="1"/>
        <v>0</v>
      </c>
      <c r="J15" s="170">
        <f t="shared" si="1"/>
        <v>0</v>
      </c>
      <c r="K15" s="170">
        <f t="shared" si="1"/>
        <v>0</v>
      </c>
      <c r="L15" s="170">
        <f t="shared" si="1"/>
        <v>0</v>
      </c>
      <c r="M15" s="170">
        <f t="shared" si="1"/>
        <v>0</v>
      </c>
      <c r="N15" s="170">
        <f t="shared" si="1"/>
        <v>30.400000000000002</v>
      </c>
      <c r="O15" s="170">
        <f t="shared" si="1"/>
        <v>3.56</v>
      </c>
      <c r="P15" s="170">
        <f t="shared" si="1"/>
        <v>1</v>
      </c>
    </row>
    <row r="16" spans="1:16" ht="18.75">
      <c r="A16" s="397"/>
      <c r="B16" s="406"/>
      <c r="C16" s="406"/>
      <c r="D16" s="406"/>
      <c r="E16" s="418">
        <v>2013</v>
      </c>
      <c r="F16" s="419"/>
      <c r="G16" s="171">
        <v>0.525</v>
      </c>
      <c r="H16" s="171">
        <v>1.9</v>
      </c>
      <c r="I16" s="172"/>
      <c r="J16" s="172"/>
      <c r="K16" s="172"/>
      <c r="L16" s="172"/>
      <c r="M16" s="172"/>
      <c r="N16" s="172">
        <v>3.7</v>
      </c>
      <c r="O16" s="171">
        <v>0.633</v>
      </c>
      <c r="P16" s="172">
        <v>0</v>
      </c>
    </row>
    <row r="17" spans="1:16" ht="18.75">
      <c r="A17" s="397"/>
      <c r="B17" s="406"/>
      <c r="C17" s="406"/>
      <c r="D17" s="406"/>
      <c r="E17" s="418">
        <v>2014</v>
      </c>
      <c r="F17" s="419"/>
      <c r="G17" s="171">
        <v>0</v>
      </c>
      <c r="H17" s="171">
        <v>2.5</v>
      </c>
      <c r="I17" s="172"/>
      <c r="J17" s="172"/>
      <c r="K17" s="172"/>
      <c r="L17" s="172"/>
      <c r="M17" s="172"/>
      <c r="N17" s="172">
        <v>5</v>
      </c>
      <c r="O17" s="171">
        <v>0.77</v>
      </c>
      <c r="P17" s="172">
        <v>1</v>
      </c>
    </row>
    <row r="18" spans="1:16" ht="18.75">
      <c r="A18" s="397"/>
      <c r="B18" s="406"/>
      <c r="C18" s="406"/>
      <c r="D18" s="406"/>
      <c r="E18" s="418">
        <v>2015</v>
      </c>
      <c r="F18" s="419"/>
      <c r="G18" s="171">
        <v>0</v>
      </c>
      <c r="H18" s="171">
        <v>3</v>
      </c>
      <c r="I18" s="172"/>
      <c r="J18" s="172"/>
      <c r="K18" s="172"/>
      <c r="L18" s="172"/>
      <c r="M18" s="172"/>
      <c r="N18" s="172">
        <v>9.4</v>
      </c>
      <c r="O18" s="171">
        <v>0.96</v>
      </c>
      <c r="P18" s="172">
        <v>0</v>
      </c>
    </row>
    <row r="19" spans="1:16" ht="12.75">
      <c r="A19" s="397"/>
      <c r="B19" s="406"/>
      <c r="C19" s="406"/>
      <c r="D19" s="406"/>
      <c r="E19" s="414">
        <v>2016</v>
      </c>
      <c r="F19" s="415"/>
      <c r="G19" s="412">
        <v>0</v>
      </c>
      <c r="H19" s="412">
        <v>3.9</v>
      </c>
      <c r="I19" s="413"/>
      <c r="J19" s="413"/>
      <c r="K19" s="413"/>
      <c r="L19" s="413"/>
      <c r="M19" s="413"/>
      <c r="N19" s="413">
        <v>12.3</v>
      </c>
      <c r="O19" s="412">
        <v>1.197</v>
      </c>
      <c r="P19" s="413">
        <v>0</v>
      </c>
    </row>
    <row r="20" spans="1:16" ht="6" customHeight="1">
      <c r="A20" s="397"/>
      <c r="B20" s="407"/>
      <c r="C20" s="407"/>
      <c r="D20" s="407"/>
      <c r="E20" s="403"/>
      <c r="F20" s="404"/>
      <c r="G20" s="407"/>
      <c r="H20" s="407"/>
      <c r="I20" s="407"/>
      <c r="J20" s="407"/>
      <c r="K20" s="407"/>
      <c r="L20" s="407"/>
      <c r="M20" s="407"/>
      <c r="N20" s="407"/>
      <c r="O20" s="407"/>
      <c r="P20" s="407"/>
    </row>
    <row r="21" spans="1:16" s="71" customFormat="1" ht="57" customHeight="1">
      <c r="A21" s="408"/>
      <c r="B21" s="398" t="s">
        <v>250</v>
      </c>
      <c r="C21" s="398"/>
      <c r="D21" s="398"/>
      <c r="E21" s="416" t="s">
        <v>247</v>
      </c>
      <c r="F21" s="417"/>
      <c r="G21" s="170">
        <f>SUM(G9+G15)</f>
        <v>38.525</v>
      </c>
      <c r="H21" s="170">
        <f aca="true" t="shared" si="2" ref="H21:P21">SUM(H9+H15)</f>
        <v>265.3</v>
      </c>
      <c r="I21" s="170">
        <f t="shared" si="2"/>
        <v>6905</v>
      </c>
      <c r="J21" s="170">
        <f t="shared" si="2"/>
        <v>0</v>
      </c>
      <c r="K21" s="170">
        <f t="shared" si="2"/>
        <v>0</v>
      </c>
      <c r="L21" s="170">
        <f t="shared" si="2"/>
        <v>0</v>
      </c>
      <c r="M21" s="170">
        <f t="shared" si="2"/>
        <v>0</v>
      </c>
      <c r="N21" s="170">
        <f t="shared" si="2"/>
        <v>30.400000000000002</v>
      </c>
      <c r="O21" s="170">
        <f t="shared" si="2"/>
        <v>69.56</v>
      </c>
      <c r="P21" s="170">
        <f t="shared" si="2"/>
        <v>3</v>
      </c>
    </row>
    <row r="22" spans="1:16" s="71" customFormat="1" ht="18.75">
      <c r="A22" s="408"/>
      <c r="B22" s="420"/>
      <c r="C22" s="420"/>
      <c r="D22" s="420"/>
      <c r="E22" s="416">
        <v>2013</v>
      </c>
      <c r="F22" s="417"/>
      <c r="G22" s="170">
        <f>SUM(G10+G16)</f>
        <v>8.525</v>
      </c>
      <c r="H22" s="170">
        <f aca="true" t="shared" si="3" ref="H22:P22">SUM(H10+H16)</f>
        <v>60.9</v>
      </c>
      <c r="I22" s="170">
        <f t="shared" si="3"/>
        <v>1505</v>
      </c>
      <c r="J22" s="170">
        <f t="shared" si="3"/>
        <v>0</v>
      </c>
      <c r="K22" s="170">
        <f t="shared" si="3"/>
        <v>0</v>
      </c>
      <c r="L22" s="170">
        <f t="shared" si="3"/>
        <v>0</v>
      </c>
      <c r="M22" s="170">
        <f t="shared" si="3"/>
        <v>0</v>
      </c>
      <c r="N22" s="170">
        <f t="shared" si="3"/>
        <v>3.7</v>
      </c>
      <c r="O22" s="170">
        <f t="shared" si="3"/>
        <v>14.633</v>
      </c>
      <c r="P22" s="170">
        <f t="shared" si="3"/>
        <v>2</v>
      </c>
    </row>
    <row r="23" spans="1:16" s="71" customFormat="1" ht="18.75">
      <c r="A23" s="408"/>
      <c r="B23" s="420"/>
      <c r="C23" s="420"/>
      <c r="D23" s="420"/>
      <c r="E23" s="416">
        <v>2014</v>
      </c>
      <c r="F23" s="417"/>
      <c r="G23" s="170">
        <f>SUM(G11+G17)</f>
        <v>8</v>
      </c>
      <c r="H23" s="170">
        <f aca="true" t="shared" si="4" ref="H23:P23">SUM(H11+H17)</f>
        <v>64.5</v>
      </c>
      <c r="I23" s="170">
        <f t="shared" si="4"/>
        <v>1800</v>
      </c>
      <c r="J23" s="170">
        <f t="shared" si="4"/>
        <v>0</v>
      </c>
      <c r="K23" s="170">
        <f t="shared" si="4"/>
        <v>0</v>
      </c>
      <c r="L23" s="170">
        <f t="shared" si="4"/>
        <v>0</v>
      </c>
      <c r="M23" s="170">
        <f t="shared" si="4"/>
        <v>0</v>
      </c>
      <c r="N23" s="170">
        <f t="shared" si="4"/>
        <v>5</v>
      </c>
      <c r="O23" s="170">
        <f t="shared" si="4"/>
        <v>16.77</v>
      </c>
      <c r="P23" s="170">
        <f t="shared" si="4"/>
        <v>1</v>
      </c>
    </row>
    <row r="24" spans="1:16" s="71" customFormat="1" ht="18.75">
      <c r="A24" s="408"/>
      <c r="B24" s="420"/>
      <c r="C24" s="420"/>
      <c r="D24" s="420"/>
      <c r="E24" s="416">
        <v>2015</v>
      </c>
      <c r="F24" s="417"/>
      <c r="G24" s="170">
        <f>SUM(G12+G18)</f>
        <v>10</v>
      </c>
      <c r="H24" s="170">
        <f aca="true" t="shared" si="5" ref="H24:P24">SUM(H12+H18)</f>
        <v>68</v>
      </c>
      <c r="I24" s="170">
        <f t="shared" si="5"/>
        <v>1800</v>
      </c>
      <c r="J24" s="170">
        <f t="shared" si="5"/>
        <v>0</v>
      </c>
      <c r="K24" s="170">
        <f t="shared" si="5"/>
        <v>0</v>
      </c>
      <c r="L24" s="170">
        <f t="shared" si="5"/>
        <v>0</v>
      </c>
      <c r="M24" s="170">
        <f t="shared" si="5"/>
        <v>0</v>
      </c>
      <c r="N24" s="170">
        <f t="shared" si="5"/>
        <v>9.4</v>
      </c>
      <c r="O24" s="170">
        <f t="shared" si="5"/>
        <v>17.96</v>
      </c>
      <c r="P24" s="170">
        <f t="shared" si="5"/>
        <v>0</v>
      </c>
    </row>
    <row r="25" spans="1:16" s="71" customFormat="1" ht="12.75" customHeight="1">
      <c r="A25" s="408"/>
      <c r="B25" s="420"/>
      <c r="C25" s="420"/>
      <c r="D25" s="420"/>
      <c r="E25" s="401">
        <v>2016</v>
      </c>
      <c r="F25" s="422"/>
      <c r="G25" s="425">
        <f>SUM(G13+G19)</f>
        <v>12</v>
      </c>
      <c r="H25" s="425">
        <f aca="true" t="shared" si="6" ref="H25:P25">SUM(H13+H19)</f>
        <v>71.9</v>
      </c>
      <c r="I25" s="425">
        <f t="shared" si="6"/>
        <v>1800</v>
      </c>
      <c r="J25" s="425">
        <f t="shared" si="6"/>
        <v>0</v>
      </c>
      <c r="K25" s="425">
        <f t="shared" si="6"/>
        <v>0</v>
      </c>
      <c r="L25" s="425">
        <f t="shared" si="6"/>
        <v>0</v>
      </c>
      <c r="M25" s="425">
        <f t="shared" si="6"/>
        <v>0</v>
      </c>
      <c r="N25" s="425">
        <f t="shared" si="6"/>
        <v>12.3</v>
      </c>
      <c r="O25" s="425">
        <f t="shared" si="6"/>
        <v>20.197</v>
      </c>
      <c r="P25" s="425">
        <f t="shared" si="6"/>
        <v>0</v>
      </c>
    </row>
    <row r="26" spans="1:16" s="71" customFormat="1" ht="24" customHeight="1">
      <c r="A26" s="408"/>
      <c r="B26" s="421"/>
      <c r="C26" s="421"/>
      <c r="D26" s="421"/>
      <c r="E26" s="423"/>
      <c r="F26" s="424"/>
      <c r="G26" s="421"/>
      <c r="H26" s="421"/>
      <c r="I26" s="421"/>
      <c r="J26" s="421"/>
      <c r="K26" s="421"/>
      <c r="L26" s="421"/>
      <c r="M26" s="421"/>
      <c r="N26" s="421"/>
      <c r="O26" s="421"/>
      <c r="P26" s="421"/>
    </row>
    <row r="27" spans="1:16" ht="18.7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</row>
    <row r="28" spans="1:16" ht="18.7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29" spans="1:16" ht="18.7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</row>
    <row r="30" spans="1:16" ht="18.7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</row>
    <row r="31" spans="1:16" ht="18.7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</row>
    <row r="32" spans="1:16" ht="18.7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</row>
    <row r="33" spans="1:16" ht="18.7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</row>
    <row r="34" spans="1:16" ht="18.7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</row>
    <row r="35" spans="1:16" ht="18.7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</row>
    <row r="36" spans="1:16" ht="18.7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</row>
    <row r="37" spans="1:16" ht="18.7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</row>
    <row r="38" spans="1:16" ht="18.7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</row>
    <row r="39" spans="1:16" ht="18.7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</row>
    <row r="40" spans="1:16" ht="18.7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</row>
    <row r="41" spans="1:16" ht="18.7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</row>
    <row r="42" spans="1:16" ht="18.7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</row>
    <row r="43" spans="1:16" ht="18.7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</row>
    <row r="44" spans="1:16" ht="18.7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</row>
    <row r="45" spans="1:16" ht="18.7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</row>
    <row r="46" spans="1:16" ht="18.7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</row>
    <row r="47" spans="1:16" ht="18.75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</row>
    <row r="48" spans="1:16" ht="18.75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</row>
    <row r="49" spans="1:16" ht="18.75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</row>
    <row r="50" spans="1:16" ht="18.75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</row>
    <row r="51" spans="1:16" ht="18.75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</row>
    <row r="52" spans="1:16" ht="18.75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</row>
    <row r="53" spans="1:16" ht="18.75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</row>
    <row r="54" spans="1:16" ht="18.7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</row>
    <row r="55" spans="1:16" ht="18.7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</row>
    <row r="56" spans="1:16" ht="18.75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</row>
    <row r="57" spans="1:16" ht="18.75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</row>
    <row r="58" spans="1:16" ht="18.75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</row>
    <row r="59" spans="1:16" ht="18.7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</row>
    <row r="60" spans="1:16" ht="18.75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</row>
    <row r="61" spans="1:16" ht="18.75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</row>
    <row r="62" spans="1:16" ht="18.7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</row>
    <row r="63" spans="1:16" ht="18.7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</row>
    <row r="64" spans="1:16" ht="18.7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</row>
    <row r="65" spans="1:16" ht="18.7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</row>
    <row r="66" spans="1:16" ht="18.7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</row>
    <row r="67" spans="1:16" ht="18.7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</row>
    <row r="68" spans="1:16" ht="18.7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</row>
    <row r="69" spans="1:16" ht="18.75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</row>
    <row r="70" spans="1:16" ht="18.75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</row>
    <row r="71" spans="1:16" ht="18.75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</row>
    <row r="72" spans="1:16" ht="18.75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</row>
    <row r="73" spans="1:16" ht="18.75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</row>
    <row r="74" spans="1:16" ht="18.75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</row>
    <row r="75" spans="1:16" ht="18.75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</row>
    <row r="76" spans="1:16" ht="18.75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</row>
    <row r="77" spans="1:16" ht="18.7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</row>
    <row r="78" spans="1:16" ht="18.75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</row>
    <row r="79" spans="1:16" ht="18.75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</row>
    <row r="80" spans="1:16" ht="18.75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</row>
    <row r="81" spans="1:16" ht="18.75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</row>
    <row r="82" spans="1:16" ht="18.75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</row>
    <row r="83" spans="1:16" ht="18.75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</row>
    <row r="84" spans="1:16" ht="18.7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</row>
    <row r="85" spans="1:16" ht="18.7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</row>
    <row r="86" spans="1:16" ht="18.7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</row>
    <row r="87" spans="1:16" ht="18.7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</row>
    <row r="88" spans="1:16" ht="18.75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</row>
    <row r="89" spans="1:16" ht="18.75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</row>
    <row r="90" spans="1:16" ht="18.75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</row>
    <row r="91" spans="1:16" ht="18.75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</row>
    <row r="92" spans="1:16" ht="18.75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</row>
    <row r="93" spans="1:16" ht="18.75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</row>
    <row r="94" spans="1:16" ht="18.75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</row>
    <row r="95" spans="1:16" ht="18.75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</row>
    <row r="96" spans="1:16" ht="18.75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</row>
    <row r="97" spans="1:16" ht="18.75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</row>
    <row r="98" spans="1:16" ht="18.75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</row>
    <row r="99" spans="1:16" ht="18.75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</row>
    <row r="100" spans="1:16" ht="18.75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</row>
    <row r="101" spans="1:16" ht="18.75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</row>
    <row r="102" spans="1:16" ht="18.75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</row>
    <row r="103" spans="1:16" ht="18.75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</row>
    <row r="104" spans="1:16" ht="18.75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</row>
    <row r="105" spans="1:16" ht="18.75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</row>
    <row r="106" spans="1:16" ht="18.75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</row>
    <row r="107" spans="1:16" ht="18.75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</row>
    <row r="108" spans="1:16" ht="18.75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</row>
    <row r="109" spans="1:16" ht="18.75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</row>
    <row r="110" spans="1:16" ht="18.75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</row>
    <row r="111" spans="1:16" ht="18.75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</row>
    <row r="112" spans="1:16" ht="18.75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</row>
    <row r="113" spans="1:16" ht="18.75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</row>
    <row r="114" spans="1:16" ht="18.75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</row>
    <row r="115" spans="1:16" ht="18.75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</row>
    <row r="116" spans="1:16" ht="18.75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</row>
    <row r="117" spans="1:16" ht="18.75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</row>
    <row r="118" spans="1:16" ht="18.75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</row>
    <row r="119" spans="1:16" ht="18.75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</row>
    <row r="120" spans="1:16" ht="18.75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</row>
    <row r="121" spans="1:16" ht="18.75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</row>
    <row r="122" spans="1:16" ht="18.75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</row>
    <row r="123" spans="1:16" ht="18.75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</row>
    <row r="124" spans="1:16" ht="18.75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</row>
    <row r="125" spans="1:16" ht="18.75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</row>
    <row r="126" spans="1:16" ht="18.75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</row>
    <row r="127" spans="1:16" ht="18.75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</row>
    <row r="128" spans="1:16" ht="18.75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</row>
    <row r="129" spans="1:16" ht="18.75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</row>
  </sheetData>
  <sheetProtection/>
  <mergeCells count="71">
    <mergeCell ref="O25:O26"/>
    <mergeCell ref="P25:P26"/>
    <mergeCell ref="K25:K26"/>
    <mergeCell ref="L25:L26"/>
    <mergeCell ref="M25:M26"/>
    <mergeCell ref="N25:N26"/>
    <mergeCell ref="G25:G26"/>
    <mergeCell ref="H25:H26"/>
    <mergeCell ref="I25:I26"/>
    <mergeCell ref="J25:J26"/>
    <mergeCell ref="O19:O20"/>
    <mergeCell ref="P19:P20"/>
    <mergeCell ref="K19:K20"/>
    <mergeCell ref="L19:L20"/>
    <mergeCell ref="M19:M20"/>
    <mergeCell ref="N19:N20"/>
    <mergeCell ref="B21:B26"/>
    <mergeCell ref="C21:C26"/>
    <mergeCell ref="D21:D26"/>
    <mergeCell ref="E21:F21"/>
    <mergeCell ref="E22:F22"/>
    <mergeCell ref="E23:F23"/>
    <mergeCell ref="E24:F24"/>
    <mergeCell ref="E25:F26"/>
    <mergeCell ref="G19:G20"/>
    <mergeCell ref="H19:H20"/>
    <mergeCell ref="I19:I20"/>
    <mergeCell ref="J19:J20"/>
    <mergeCell ref="O13:O14"/>
    <mergeCell ref="P13:P14"/>
    <mergeCell ref="K13:K14"/>
    <mergeCell ref="L13:L14"/>
    <mergeCell ref="M13:M14"/>
    <mergeCell ref="N13:N14"/>
    <mergeCell ref="B15:B20"/>
    <mergeCell ref="C15:C20"/>
    <mergeCell ref="D15:D20"/>
    <mergeCell ref="E15:F15"/>
    <mergeCell ref="E16:F16"/>
    <mergeCell ref="E17:F17"/>
    <mergeCell ref="E18:F18"/>
    <mergeCell ref="E19:F20"/>
    <mergeCell ref="G13:G14"/>
    <mergeCell ref="H13:H14"/>
    <mergeCell ref="I13:I14"/>
    <mergeCell ref="J13:J14"/>
    <mergeCell ref="E13:F14"/>
    <mergeCell ref="E9:F9"/>
    <mergeCell ref="E10:F10"/>
    <mergeCell ref="E11:F11"/>
    <mergeCell ref="E12:F12"/>
    <mergeCell ref="A21:A26"/>
    <mergeCell ref="A15:A20"/>
    <mergeCell ref="O1:P1"/>
    <mergeCell ref="A3:P3"/>
    <mergeCell ref="O5:O6"/>
    <mergeCell ref="A5:A6"/>
    <mergeCell ref="D5:D6"/>
    <mergeCell ref="H5:H6"/>
    <mergeCell ref="I5:N5"/>
    <mergeCell ref="B5:B6"/>
    <mergeCell ref="C5:C6"/>
    <mergeCell ref="G5:G6"/>
    <mergeCell ref="A7:P7"/>
    <mergeCell ref="A9:A14"/>
    <mergeCell ref="P5:P6"/>
    <mergeCell ref="A8:P8"/>
    <mergeCell ref="E5:F6"/>
    <mergeCell ref="B9:B14"/>
    <mergeCell ref="C9:C14"/>
    <mergeCell ref="D9:D14"/>
  </mergeCells>
  <printOptions horizontalCentered="1"/>
  <pageMargins left="0.3937007874015748" right="0.3937007874015748" top="0.5905511811023623" bottom="0.3937007874015748" header="0.5118110236220472" footer="0.5118110236220472"/>
  <pageSetup fitToHeight="7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Элемент</cp:lastModifiedBy>
  <cp:lastPrinted>2023-09-21T06:14:35Z</cp:lastPrinted>
  <dcterms:created xsi:type="dcterms:W3CDTF">2006-03-06T08:26:24Z</dcterms:created>
  <dcterms:modified xsi:type="dcterms:W3CDTF">2023-09-21T06:15:23Z</dcterms:modified>
  <cp:category/>
  <cp:version/>
  <cp:contentType/>
  <cp:contentStatus/>
</cp:coreProperties>
</file>